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08" windowWidth="15576" windowHeight="9672" activeTab="1"/>
  </bookViews>
  <sheets>
    <sheet name="приложение 2 форма 3" sheetId="2" r:id="rId1"/>
    <sheet name="приложение 2 форма 2 (2)" sheetId="3" r:id="rId2"/>
  </sheets>
  <calcPr calcId="125725" refMode="R1C1"/>
</workbook>
</file>

<file path=xl/calcChain.xml><?xml version="1.0" encoding="utf-8"?>
<calcChain xmlns="http://schemas.openxmlformats.org/spreadsheetml/2006/main">
  <c r="C373" i="3"/>
  <c r="B373"/>
  <c r="C382"/>
  <c r="B382"/>
  <c r="D293"/>
  <c r="J255" i="2"/>
  <c r="J30"/>
  <c r="J27"/>
  <c r="J245"/>
  <c r="J36"/>
  <c r="J123"/>
  <c r="J206" l="1"/>
  <c r="I84" l="1"/>
  <c r="I77" l="1"/>
  <c r="I283" l="1"/>
  <c r="I281"/>
  <c r="I279"/>
  <c r="I273"/>
  <c r="I271"/>
  <c r="I267"/>
  <c r="I265"/>
  <c r="I263"/>
  <c r="I261"/>
  <c r="I286" s="1"/>
  <c r="I254"/>
  <c r="I251"/>
  <c r="I248"/>
  <c r="I245"/>
  <c r="I241"/>
  <c r="I221"/>
  <c r="I217"/>
  <c r="I209"/>
  <c r="I206"/>
  <c r="I203"/>
  <c r="I200"/>
  <c r="I198"/>
  <c r="I195"/>
  <c r="I192"/>
  <c r="I182"/>
  <c r="I177"/>
  <c r="I172"/>
  <c r="I169"/>
  <c r="I166"/>
  <c r="I156"/>
  <c r="I152"/>
  <c r="I149"/>
  <c r="I147"/>
  <c r="I144"/>
  <c r="I141"/>
  <c r="I139"/>
  <c r="I128"/>
  <c r="I123"/>
  <c r="I106"/>
  <c r="I103"/>
  <c r="I98"/>
  <c r="I96"/>
  <c r="I93"/>
  <c r="I91"/>
  <c r="I88"/>
  <c r="I75"/>
  <c r="I71"/>
  <c r="I65"/>
  <c r="I56"/>
  <c r="I51"/>
  <c r="I38"/>
  <c r="I34"/>
  <c r="H27"/>
  <c r="H30" s="1"/>
  <c r="I29"/>
  <c r="I27"/>
  <c r="I18"/>
  <c r="I14"/>
  <c r="I10"/>
  <c r="I30" s="1"/>
  <c r="H283"/>
  <c r="H279"/>
  <c r="H261"/>
  <c r="H254"/>
  <c r="H251"/>
  <c r="H248"/>
  <c r="H241"/>
  <c r="H217"/>
  <c r="H209"/>
  <c r="H203"/>
  <c r="H195"/>
  <c r="H192"/>
  <c r="H182"/>
  <c r="H174"/>
  <c r="H166"/>
  <c r="H156"/>
  <c r="H152"/>
  <c r="H147"/>
  <c r="H144"/>
  <c r="H139"/>
  <c r="H128"/>
  <c r="H123"/>
  <c r="H103"/>
  <c r="H98"/>
  <c r="H96"/>
  <c r="H88"/>
  <c r="H84"/>
  <c r="H75"/>
  <c r="H71"/>
  <c r="H65"/>
  <c r="H56"/>
  <c r="H51"/>
  <c r="H36"/>
  <c r="H244"/>
  <c r="H245" s="1"/>
  <c r="I255" l="1"/>
  <c r="H255"/>
  <c r="H286"/>
  <c r="D349" i="3"/>
  <c r="D357"/>
  <c r="D66"/>
  <c r="E393" l="1"/>
  <c r="E357"/>
  <c r="E160" l="1"/>
  <c r="C393" l="1"/>
  <c r="B393"/>
  <c r="D49" l="1"/>
  <c r="C321"/>
  <c r="B321"/>
  <c r="C293"/>
  <c r="B293"/>
  <c r="C264"/>
  <c r="B264"/>
  <c r="B195"/>
  <c r="C185"/>
  <c r="B185"/>
  <c r="C160"/>
  <c r="B160"/>
  <c r="C49"/>
  <c r="B49"/>
  <c r="D321" l="1"/>
  <c r="D264"/>
  <c r="D393"/>
  <c r="D382"/>
  <c r="D373"/>
  <c r="D395" l="1"/>
  <c r="C394" l="1"/>
  <c r="B394"/>
  <c r="E382"/>
  <c r="E395" s="1"/>
  <c r="E349"/>
  <c r="E321"/>
  <c r="E293"/>
  <c r="E264"/>
  <c r="D195"/>
  <c r="E185"/>
  <c r="D185"/>
  <c r="D160"/>
  <c r="D74"/>
  <c r="E49"/>
  <c r="E67" s="1"/>
  <c r="E374" l="1"/>
  <c r="D67"/>
  <c r="D75" s="1"/>
  <c r="D196"/>
  <c r="E196"/>
  <c r="D374"/>
  <c r="E75"/>
  <c r="D398" l="1"/>
  <c r="E398"/>
</calcChain>
</file>

<file path=xl/sharedStrings.xml><?xml version="1.0" encoding="utf-8"?>
<sst xmlns="http://schemas.openxmlformats.org/spreadsheetml/2006/main" count="1675" uniqueCount="856">
  <si>
    <t>Форма 2</t>
  </si>
  <si>
    <t>ИНФОРМАЦИЯ</t>
  </si>
  <si>
    <t>о реализации мероприятий государственной программы "Развитие физической культуры и спорта в Вологодской области на 2014-2020 годы"</t>
  </si>
  <si>
    <t>Подпрограмма 1 "Физическая культура и массовый спорт"</t>
  </si>
  <si>
    <t>Основное мероприятие 1.1 "Физическое воспитание и обеспечение организации и проведения физкультурных мероприятий и массовых спортивных мероприятий"</t>
  </si>
  <si>
    <t>комплексные, массовые и направленные на популяризацию физической культуры и здорового образа жизни мероприятия в рамках календарного плана официальных физкультурных мероприятий и спортивных мероприятий области</t>
  </si>
  <si>
    <t>Вид спорта</t>
  </si>
  <si>
    <t>количество соревнований, ед.</t>
  </si>
  <si>
    <t>количество участников, чел.</t>
  </si>
  <si>
    <t>Фактически израсходовано средств с начала года (кассовые расходы), руб.</t>
  </si>
  <si>
    <t>Кредиторская (дебиторская) задолженность (+, -), руб.</t>
  </si>
  <si>
    <t>Баскетбол</t>
  </si>
  <si>
    <t>Волейбол</t>
  </si>
  <si>
    <t>Горные лыжи и сноуборд</t>
  </si>
  <si>
    <t>Гиревой спорт</t>
  </si>
  <si>
    <t>Конькобежный спорт</t>
  </si>
  <si>
    <t>Легкая атлетика</t>
  </si>
  <si>
    <t>Лыжные гонки</t>
  </si>
  <si>
    <t>Настольный теннис</t>
  </si>
  <si>
    <t>Полиатлон</t>
  </si>
  <si>
    <t>Теннис</t>
  </si>
  <si>
    <t>Самбо</t>
  </si>
  <si>
    <t>Спартакиада ветеранов</t>
  </si>
  <si>
    <t>Футбол (2 этап Всероссийских  соревнований среди детских домов и школ -интернатов "Будущее зависит от тебя"</t>
  </si>
  <si>
    <t>Футбол</t>
  </si>
  <si>
    <t>Шахматы</t>
  </si>
  <si>
    <t>Хоккей</t>
  </si>
  <si>
    <t>VII Всероссийские сельские спортивные игры, посвященные 70-й годовщине Победы В ВОВ 1941-1945 гг.</t>
  </si>
  <si>
    <t>Наградная атрибутика</t>
  </si>
  <si>
    <t>ИТОГО:</t>
  </si>
  <si>
    <t>привлечение волонтеров для организации и проведения физкультурных и спортивных мероприятий</t>
  </si>
  <si>
    <t>ИТОГО основное мероприятие 1.1</t>
  </si>
  <si>
    <t>Основное мероприятие 1.2 "Пропаганда физической культуры и спорта как важнейших составляющих здорового образа жизни"</t>
  </si>
  <si>
    <t>мероприятия по популяризации здорового образа жизни, физической культуры и спорта</t>
  </si>
  <si>
    <t>Направление расходов (издание ежеквартального журнала «Спорт35»)</t>
  </si>
  <si>
    <t>количество изданий, ед.</t>
  </si>
  <si>
    <t>количество экземпляров, ед.</t>
  </si>
  <si>
    <t>издание ежеквартального журнала «Спорт35»</t>
  </si>
  <si>
    <t>ИТОГО по подпрограмме 1 "Физическая культура и массовый спорт"</t>
  </si>
  <si>
    <t>Подпрограмма 2 "Спорт высших достижений и система подготовки спортивного резерва"</t>
  </si>
  <si>
    <t>Основное мероприятие 2.1 "Подготовка спортивного резерва"</t>
  </si>
  <si>
    <t>Армрестлинг</t>
  </si>
  <si>
    <t>Армспорт</t>
  </si>
  <si>
    <t>Автомобильный спорт</t>
  </si>
  <si>
    <t>Американский футбол</t>
  </si>
  <si>
    <t>Баскетбол (спорт ЛИН)</t>
  </si>
  <si>
    <t>Биатлон</t>
  </si>
  <si>
    <t>Бильярдный спорт</t>
  </si>
  <si>
    <t>Бодибилдинг</t>
  </si>
  <si>
    <t>Бокс</t>
  </si>
  <si>
    <t>Волейбол (спорт ЛИН)</t>
  </si>
  <si>
    <t>ВБЕ</t>
  </si>
  <si>
    <t>Гандбол</t>
  </si>
  <si>
    <t>Дартс</t>
  </si>
  <si>
    <t>Джиу-джитсу</t>
  </si>
  <si>
    <t>Каратэ</t>
  </si>
  <si>
    <t>Кикбоксинг</t>
  </si>
  <si>
    <t>Киокусинкай</t>
  </si>
  <si>
    <t>Конный спорт</t>
  </si>
  <si>
    <t>Лыжные гонки среди людей с ограниченными возможностями</t>
  </si>
  <si>
    <t>Мотоциклетный спорт</t>
  </si>
  <si>
    <t>Настольный теннис (с ОВЗ)</t>
  </si>
  <si>
    <t>Настольный теннис (спорт ЛИН)</t>
  </si>
  <si>
    <t>Парусный спорт</t>
  </si>
  <si>
    <t>Пауэрлифтинг</t>
  </si>
  <si>
    <t>Пауэрлифтинг (с ОВЗ)</t>
  </si>
  <si>
    <t>Плавание</t>
  </si>
  <si>
    <t>Пулевая стрельба</t>
  </si>
  <si>
    <t>Практическая стрельба</t>
  </si>
  <si>
    <t>Радиоспорт</t>
  </si>
  <si>
    <t>Рукопашный бой</t>
  </si>
  <si>
    <t>Рыболовный спорт</t>
  </si>
  <si>
    <t>Сават</t>
  </si>
  <si>
    <t>Стендовая стрельба</t>
  </si>
  <si>
    <t>Стрельба из лука</t>
  </si>
  <si>
    <t>Спортивная гимнастика</t>
  </si>
  <si>
    <t>Спортивное ориентирование</t>
  </si>
  <si>
    <t>Ушу</t>
  </si>
  <si>
    <t>Фигурное катание на коньках</t>
  </si>
  <si>
    <t>Художественная гимнастика</t>
  </si>
  <si>
    <t>Шахматы адаптивный отдел</t>
  </si>
  <si>
    <t>Шашки адаптивный отдел</t>
  </si>
  <si>
    <t>количество мероприятий, ед.</t>
  </si>
  <si>
    <t>Баскетбол (О)</t>
  </si>
  <si>
    <t>Голбол спорт слепых</t>
  </si>
  <si>
    <t>Лыжные гонки(спорт слепых)</t>
  </si>
  <si>
    <t>Полиатлон(НО)</t>
  </si>
  <si>
    <t>Футбол ( спорт ЛИН)</t>
  </si>
  <si>
    <t>обеспечение подготовки и участия спортивных команд и спортсменов ДЮСШ и СДЮСШОР во всероссийских и международных соревнованиях</t>
  </si>
  <si>
    <t>обеспечение спортивных сборных команд и спортсменов Вологодской области спортивной экипировкой, спортивным оборудованием и инвентарем</t>
  </si>
  <si>
    <t>Количество ед.</t>
  </si>
  <si>
    <t>ИТОГО основное мероприятие 2.1</t>
  </si>
  <si>
    <t>Основное мероприятие 2.2 "Развитие спорта высших достижений"</t>
  </si>
  <si>
    <t>Авиамодельный спорт</t>
  </si>
  <si>
    <t>Бильярд</t>
  </si>
  <si>
    <t>Вольная борьба</t>
  </si>
  <si>
    <t>Голбол (спорт слепых)</t>
  </si>
  <si>
    <t>Дзюдо</t>
  </si>
  <si>
    <t>Кинологический спорт</t>
  </si>
  <si>
    <t>Легкая атлетика (спорт ЛИН)</t>
  </si>
  <si>
    <t>Лыжные гонки (спорт слепых)</t>
  </si>
  <si>
    <t>Лыжные гонки (спорт ЛИН)</t>
  </si>
  <si>
    <t>Мотоспорт</t>
  </si>
  <si>
    <t>Настольный теннис (с ПОДА)</t>
  </si>
  <si>
    <t>Пауэрлифтинг (спорт слепых)</t>
  </si>
  <si>
    <t>Плавание (с ПОДА)</t>
  </si>
  <si>
    <t>Смешанное боевое единоборство</t>
  </si>
  <si>
    <t>Спортивный туризм</t>
  </si>
  <si>
    <t>Тяжелая атлетика</t>
  </si>
  <si>
    <t>Фехтование</t>
  </si>
  <si>
    <t>Фехтование (спорт с ПОДА)</t>
  </si>
  <si>
    <t>Фигурное катание</t>
  </si>
  <si>
    <t>Футбол (спорт ЛИН)</t>
  </si>
  <si>
    <t>Эстетическая гимнастика</t>
  </si>
  <si>
    <t>Шашки (спорт слепых)</t>
  </si>
  <si>
    <t>Шахматы ((ПОДА)</t>
  </si>
  <si>
    <t>Футбол (адаптивный отдел)</t>
  </si>
  <si>
    <t>количество мероприятийй, ед.</t>
  </si>
  <si>
    <t>Велоспорт</t>
  </si>
  <si>
    <t>Голбол</t>
  </si>
  <si>
    <t>Дзюдо (О)</t>
  </si>
  <si>
    <t>Конькобежный спорт (О)</t>
  </si>
  <si>
    <t>Легкая атлетика (О)</t>
  </si>
  <si>
    <t>Лыжные гонки (О)</t>
  </si>
  <si>
    <t>Фехтование (ПОДА)</t>
  </si>
  <si>
    <t>Фехтование (О)</t>
  </si>
  <si>
    <t>количество, ед.</t>
  </si>
  <si>
    <t>медицинское и медико-биологическое обеспечение подготовки спортсменов высокого класса и спортивного резерва</t>
  </si>
  <si>
    <t>количество спортсменов, чел.</t>
  </si>
  <si>
    <t>Голбол (адаптивный отдел)</t>
  </si>
  <si>
    <t>Фехтование (адаптивный отдел)</t>
  </si>
  <si>
    <t>заключение контрактов со спортсменами и тренерам сборных команд области</t>
  </si>
  <si>
    <t>количество тренеров, чел.</t>
  </si>
  <si>
    <t>Стрельба</t>
  </si>
  <si>
    <t>ИТОГО основное мероприятие 2.2</t>
  </si>
  <si>
    <t>Основное мероприятие 2.3 "Совершенствование кадрового обеспечения"</t>
  </si>
  <si>
    <t>организация и проведение обучающих семинаров, курсов повышения квалификации на базе АУ ФКиС ВО "ЦСП ССКО"</t>
  </si>
  <si>
    <t>Место проведения</t>
  </si>
  <si>
    <t>количество семинаров (курсов), ед.</t>
  </si>
  <si>
    <t>Вологда</t>
  </si>
  <si>
    <t>направление специалистов в области физической культуры и спорта на подготовку, переподготовку и повышение квалификации</t>
  </si>
  <si>
    <t>Москва, ФГБОУ ВПО</t>
  </si>
  <si>
    <t>ИТОГО основное мероприятие 2.3</t>
  </si>
  <si>
    <t>ИТОГО по подпрограмме 2 "Спорт высших достижений и система подготовки спортивного резерва"</t>
  </si>
  <si>
    <t>А.А. Мартюков</t>
  </si>
  <si>
    <t>Директор</t>
  </si>
  <si>
    <t>Главный бухгалтер</t>
  </si>
  <si>
    <t>"____" _______________________ 20 __ г.</t>
  </si>
  <si>
    <t>Форма 3</t>
  </si>
  <si>
    <t>по выполнению календарного плана официальных физкультурных мероприятий и спортивных мероприятий области</t>
  </si>
  <si>
    <t>Раздел 1 "Физическая культура и массовый спорт"</t>
  </si>
  <si>
    <t>№ в календарном плане</t>
  </si>
  <si>
    <t>Наименование мероприятия</t>
  </si>
  <si>
    <t>Основные результаты</t>
  </si>
  <si>
    <t>Сроки проведения</t>
  </si>
  <si>
    <t>Количество участников, чел.</t>
  </si>
  <si>
    <t>Фактически израсходовано средств за отчетный период (месяц) (кассовые расходы), руб.</t>
  </si>
  <si>
    <t>Итого по виду спорта</t>
  </si>
  <si>
    <t>Раздел 2 "Спорт высших достижений и система подготовки спортивного резерва"</t>
  </si>
  <si>
    <t>номер-код согласно ВРВС</t>
  </si>
  <si>
    <t>Тренировочное мероприятие</t>
  </si>
  <si>
    <t>Руководитель</t>
  </si>
  <si>
    <t>Исполнитель:</t>
  </si>
  <si>
    <t>Футбол (ЛИН)</t>
  </si>
  <si>
    <t xml:space="preserve">Спартакиада пенсионеров  Вологодской области,  посвященная 70-й годовщине Победы в Великой Отечественной войне 1941-1945 годов
</t>
  </si>
  <si>
    <t>Городошный спорт</t>
  </si>
  <si>
    <t>Легкая атлетика  с ОВЗ</t>
  </si>
  <si>
    <t>Дартс с ОВЗ</t>
  </si>
  <si>
    <t xml:space="preserve">Радиоспорт </t>
  </si>
  <si>
    <t>Н.Г.Дорогова</t>
  </si>
  <si>
    <t>А.А.Мартюков</t>
  </si>
  <si>
    <t>Легкая атлетика спорт инвалидов</t>
  </si>
  <si>
    <t>15 (волонтеры)</t>
  </si>
  <si>
    <t>Канцелярские товары</t>
  </si>
  <si>
    <t>Спортивные эстафеты для семей, воспитывающих ребенка-инвалида, посвященные Международному дню защиты детей</t>
  </si>
  <si>
    <t xml:space="preserve">Спартакиада воспитанников Центра помощи детям, оставшимся без попечения родителей, в рамках Международного дня защиты детей </t>
  </si>
  <si>
    <t>Спорт сверхлегкой авиации</t>
  </si>
  <si>
    <t xml:space="preserve">Спартакиада пенсионеров  Вологодской области,  посвященная 70-й годовщине Победы в Великой Отечественной войне 1941-1945 годов (финал)
</t>
  </si>
  <si>
    <t>Баскетбол с ЛИН</t>
  </si>
  <si>
    <t>Президентские игры</t>
  </si>
  <si>
    <t>2 этап Всероссийской спартакиады ветеранов</t>
  </si>
  <si>
    <t xml:space="preserve">III этап (всероссийский) Фестиваля Всероссийского физкультурно-спортивного комплекса «Готов к труду и обороне (ГТО) среди обучающихся образовательных организаций, посвященного 70-й годовщине Победы в Великой Отечественной войне 1941-1945 годов </t>
  </si>
  <si>
    <t>Парашютный спорт</t>
  </si>
  <si>
    <t>Плавание с ПОДА</t>
  </si>
  <si>
    <t>2 Всероссийская спартакиада инвалидов</t>
  </si>
  <si>
    <t>Областные соревнования, посвященные Дню машиностроителя по волейболу и мини-футболу</t>
  </si>
  <si>
    <t xml:space="preserve"> «Областные сельские летние спортивные игры «Вологодские зори-2015»</t>
  </si>
  <si>
    <t>Ездовой спорт</t>
  </si>
  <si>
    <t>Первенство России по волейболу среди команд ветеранов</t>
  </si>
  <si>
    <t>Всероссийские спортивно-массовые соревнования Кросс нации</t>
  </si>
  <si>
    <t>Всероссийская научно практическая конференция " Актуальные вопросы перехода спортивных организаций на программы спортивной подготовки" Ростов на Дону</t>
  </si>
  <si>
    <t>Всемирные игры в Сочи</t>
  </si>
  <si>
    <t>Вологодские Зори-2015</t>
  </si>
  <si>
    <t>Спартакиада инвалидов</t>
  </si>
  <si>
    <t>Президентские состязания</t>
  </si>
  <si>
    <t>Моска</t>
  </si>
  <si>
    <t>Санкт-Петербург</t>
  </si>
  <si>
    <t>Смоленск (лыжные гонки)</t>
  </si>
  <si>
    <t>Москва (лыжные гонки)</t>
  </si>
  <si>
    <t>12 июня семинар по баскетболу СЗФО</t>
  </si>
  <si>
    <t>Москва (конькобежный спорт)</t>
  </si>
  <si>
    <t>Итого:</t>
  </si>
  <si>
    <t>Всероссийские спортивно-массовые соревнования школьникоыв Президентские игры</t>
  </si>
  <si>
    <t xml:space="preserve">Всероссийские спортивно-массовые соревнования школьникоыв Президентские сост-я  </t>
  </si>
  <si>
    <t>Альпинизм</t>
  </si>
  <si>
    <t>3 Международный фестиваль школьного спорта государств-участников СНГ</t>
  </si>
  <si>
    <t>Плавание (ЛИН)</t>
  </si>
  <si>
    <t>Подводный спорт</t>
  </si>
  <si>
    <t>47-14</t>
  </si>
  <si>
    <t>Пулевая стрельба  с огранич возможностями</t>
  </si>
  <si>
    <t>Ннастольный теннис ОДА</t>
  </si>
  <si>
    <t>Фехтование ПОДА</t>
  </si>
  <si>
    <t>Раздел 3 "Комплексные мероприятия и спортивные мероприятия для людей с ограниченными возможностями здоровья и инвалидов"</t>
  </si>
  <si>
    <t>0010002611Я</t>
  </si>
  <si>
    <t>77-19с</t>
  </si>
  <si>
    <t>Екатеринбург (биатлон)</t>
  </si>
  <si>
    <t>Футбол( ЛИН)</t>
  </si>
  <si>
    <t>Всероссийский фестиваль по хоккею среди любительских команд 18+</t>
  </si>
  <si>
    <t>Всероссийский фестиваль по хоккею среди любительских команд 40+</t>
  </si>
  <si>
    <t>1018-1008с</t>
  </si>
  <si>
    <t>Золотое кольцо мини футбол</t>
  </si>
  <si>
    <t>859-779с</t>
  </si>
  <si>
    <t>0580001411Б</t>
  </si>
  <si>
    <t>0520001611Б</t>
  </si>
  <si>
    <t>Надежды России Всер. Сор-я</t>
  </si>
  <si>
    <t>841-761с</t>
  </si>
  <si>
    <t>0400005611Я</t>
  </si>
  <si>
    <t>854-774с</t>
  </si>
  <si>
    <t>0880002511Я</t>
  </si>
  <si>
    <t>Танцевальный спорт</t>
  </si>
  <si>
    <t>811-731с</t>
  </si>
  <si>
    <t>Чемпионат области по мини футболу сезон 15-16г</t>
  </si>
  <si>
    <t>Чемпионат России</t>
  </si>
  <si>
    <t>1017-999с</t>
  </si>
  <si>
    <t>685-605с</t>
  </si>
  <si>
    <t>0160001611Я</t>
  </si>
  <si>
    <t xml:space="preserve">Хоккей </t>
  </si>
  <si>
    <t>Кудо</t>
  </si>
  <si>
    <t>Сетокан сето-рю</t>
  </si>
  <si>
    <t>Областные сор-я среди дитей с ограниченными возможностями по ОФП посвященные  Международномудню матери</t>
  </si>
  <si>
    <t>Специальная Олимпиада (Фестеваль спорта посвященной декаде инвалидов)</t>
  </si>
  <si>
    <t>Футбол ЛИН</t>
  </si>
  <si>
    <t>г.Вологда</t>
  </si>
  <si>
    <t>п.Шексна</t>
  </si>
  <si>
    <t>г.Череповец</t>
  </si>
  <si>
    <t>п.Майский</t>
  </si>
  <si>
    <t>г.Санкт-Петербург</t>
  </si>
  <si>
    <t>28-29 ноября</t>
  </si>
  <si>
    <t>г.Пенза</t>
  </si>
  <si>
    <t>14-28 ноября</t>
  </si>
  <si>
    <t>31 октября-01 ноября</t>
  </si>
  <si>
    <t>Волгореченск, Костромская обл.</t>
  </si>
  <si>
    <t>Открытое Первенство ВО на призы Деда мороза</t>
  </si>
  <si>
    <t>04-11 ноября</t>
  </si>
  <si>
    <t>Личное Первенство СЗФО по шахматам среди юношей и девушек</t>
  </si>
  <si>
    <t>24 ноября -05 декабря</t>
  </si>
  <si>
    <t>Всероссийские соревнования Надежды России</t>
  </si>
  <si>
    <t>06-09 ноября</t>
  </si>
  <si>
    <t>г.Нижний Новгород</t>
  </si>
  <si>
    <t>Международный турнир "Золотая шайба"ср.юных хоккеистов</t>
  </si>
  <si>
    <t>15-23 декабря</t>
  </si>
  <si>
    <t>г.Сочи</t>
  </si>
  <si>
    <t>Всероссийские спортивно-массовые сор-я школьников "Президентские состязания"</t>
  </si>
  <si>
    <t>04-25 сентября</t>
  </si>
  <si>
    <t>ВДЦ "Орленок" Туапсинский район  ФДООЦ "Смена п.Сукко Краснодарского края</t>
  </si>
  <si>
    <t>0750005411я</t>
  </si>
  <si>
    <t>0440001611я</t>
  </si>
  <si>
    <t>0740001411я</t>
  </si>
  <si>
    <t>558-478с</t>
  </si>
  <si>
    <t>49-7ф</t>
  </si>
  <si>
    <r>
      <t xml:space="preserve"> </t>
    </r>
    <r>
      <rPr>
        <sz val="12"/>
        <rFont val="Times New Roman"/>
        <family val="1"/>
        <charset val="204"/>
      </rPr>
      <t>«Областные сельские летние спортивные игры «Вологодские зори-2015»</t>
    </r>
  </si>
  <si>
    <t>21-23 августа</t>
  </si>
  <si>
    <t>Сокол</t>
  </si>
  <si>
    <t>Кубок России</t>
  </si>
  <si>
    <t>по графику</t>
  </si>
  <si>
    <t>октябрь</t>
  </si>
  <si>
    <t>Первенство ВО среди юношеских команд 2003-2004гр</t>
  </si>
  <si>
    <t>Чемпионат ВО среди мужских команд 1 дивизиона</t>
  </si>
  <si>
    <t>Чемпионат ВО среди мужских команд 2 дивизиона</t>
  </si>
  <si>
    <t>1180001311я</t>
  </si>
  <si>
    <r>
      <t xml:space="preserve">обеспечение организации и проведения </t>
    </r>
    <r>
      <rPr>
        <b/>
        <sz val="12"/>
        <rFont val="Times New Roman"/>
        <family val="1"/>
        <charset val="204"/>
      </rPr>
      <t>ТРЕНИРОВОЧНЫХ</t>
    </r>
    <r>
      <rPr>
        <sz val="12"/>
        <rFont val="Times New Roman"/>
        <family val="1"/>
        <charset val="204"/>
      </rPr>
      <t xml:space="preserve"> мероприятий спортивных сборных команд и спортсменов Вологодской области по видам спорта  </t>
    </r>
    <r>
      <rPr>
        <b/>
        <sz val="12"/>
        <rFont val="Times New Roman"/>
        <family val="1"/>
        <charset val="204"/>
      </rPr>
      <t>за приделами Вологодской  области</t>
    </r>
  </si>
  <si>
    <r>
      <t xml:space="preserve">обеспечение участия спортивных сборных команд  и спортсменов Вологодской области по видам спорта в </t>
    </r>
    <r>
      <rPr>
        <b/>
        <sz val="12"/>
        <rFont val="Times New Roman"/>
        <family val="1"/>
        <charset val="204"/>
      </rPr>
      <t xml:space="preserve">чемпионатах, первенствах и кубках России и иных </t>
    </r>
    <r>
      <rPr>
        <sz val="12"/>
        <rFont val="Times New Roman"/>
        <family val="1"/>
        <charset val="204"/>
      </rPr>
      <t>международных спортивных соревнованиях</t>
    </r>
    <r>
      <rPr>
        <b/>
        <sz val="12"/>
        <rFont val="Times New Roman"/>
        <family val="1"/>
        <charset val="204"/>
      </rPr>
      <t xml:space="preserve"> </t>
    </r>
  </si>
  <si>
    <r>
      <t>обеспечение организации и проведения т</t>
    </r>
    <r>
      <rPr>
        <b/>
        <sz val="12"/>
        <rFont val="Times New Roman"/>
        <family val="1"/>
        <charset val="204"/>
      </rPr>
      <t>ренировочных мероприятий</t>
    </r>
    <r>
      <rPr>
        <sz val="12"/>
        <rFont val="Times New Roman"/>
        <family val="1"/>
        <charset val="204"/>
      </rPr>
      <t xml:space="preserve"> спортивных сборных команд и спортсменов Вологодской области по видам спорта(</t>
    </r>
    <r>
      <rPr>
        <b/>
        <sz val="12"/>
        <rFont val="Times New Roman"/>
        <family val="1"/>
        <charset val="204"/>
      </rPr>
      <t xml:space="preserve"> на территории)</t>
    </r>
  </si>
  <si>
    <r>
      <t>организация и проведение спортивных мероприятий, входящих в календарный план официальных</t>
    </r>
    <r>
      <rPr>
        <b/>
        <sz val="12"/>
        <rFont val="Times New Roman"/>
        <family val="1"/>
        <charset val="204"/>
      </rPr>
      <t xml:space="preserve"> физкультурных мероприятий и спортивных мероприятий области, проводимых на территории Вологодской области</t>
    </r>
  </si>
  <si>
    <r>
      <t xml:space="preserve">организация и проведение </t>
    </r>
    <r>
      <rPr>
        <b/>
        <sz val="12"/>
        <rFont val="Times New Roman"/>
        <family val="1"/>
        <charset val="204"/>
      </rPr>
      <t>ВСЕРОССИЙСКИХ И МЕЖУНАРОДНЫХ</t>
    </r>
    <r>
      <rPr>
        <sz val="12"/>
        <rFont val="Times New Roman"/>
        <family val="1"/>
        <charset val="204"/>
      </rPr>
      <t xml:space="preserve"> мероприятий (соревнований) на </t>
    </r>
    <r>
      <rPr>
        <b/>
        <sz val="12"/>
        <rFont val="Times New Roman"/>
        <family val="1"/>
        <charset val="204"/>
      </rPr>
      <t>территории области</t>
    </r>
  </si>
  <si>
    <r>
      <t>обеспечение спортивных сборных команд и спортсменов Вологодской области</t>
    </r>
    <r>
      <rPr>
        <b/>
        <sz val="12"/>
        <rFont val="Times New Roman"/>
        <family val="1"/>
        <charset val="204"/>
      </rPr>
      <t xml:space="preserve"> спортивной экипировкой</t>
    </r>
    <r>
      <rPr>
        <sz val="12"/>
        <rFont val="Times New Roman"/>
        <family val="1"/>
        <charset val="204"/>
      </rPr>
      <t>, спортивным оборудованием и инвентарем</t>
    </r>
  </si>
  <si>
    <t>Дзю до</t>
  </si>
  <si>
    <t>хv областной фестеваль людей с ограниченными возможностями посвященной декаде инвалидов</t>
  </si>
  <si>
    <t>301-218с</t>
  </si>
  <si>
    <t>0650001411Я</t>
  </si>
  <si>
    <t>Всероссийские сор-я Кубок губернатора Калкжской области по гиревому спорту</t>
  </si>
  <si>
    <t>Калуга</t>
  </si>
  <si>
    <t>ТМ по биатлону</t>
  </si>
  <si>
    <t>01-06 12 2015</t>
  </si>
  <si>
    <t>07-20 12 2015</t>
  </si>
  <si>
    <t>Комела Грязовецкий р-он Вол обл</t>
  </si>
  <si>
    <t>497-412с</t>
  </si>
  <si>
    <t>0310005611я</t>
  </si>
  <si>
    <t>Всероссийские сор-я по лыжным гонкам</t>
  </si>
  <si>
    <t>01-18 12 2015</t>
  </si>
  <si>
    <t>Тюмень СОК Жемчужина Сибири</t>
  </si>
  <si>
    <t>496-411с</t>
  </si>
  <si>
    <t>03-15 12 2015</t>
  </si>
  <si>
    <t>Чусовой</t>
  </si>
  <si>
    <t>495-411с</t>
  </si>
  <si>
    <t>03-015 12 2015</t>
  </si>
  <si>
    <t>1017-933с</t>
  </si>
  <si>
    <t>1460008511Я</t>
  </si>
  <si>
    <t>Открытый чемпионат ВО по подводному спорту</t>
  </si>
  <si>
    <t>05 12 2015</t>
  </si>
  <si>
    <t>ЧЕРЕПОВЕЦ</t>
  </si>
  <si>
    <t>14-1С</t>
  </si>
  <si>
    <t>Спартакиада Сузов по мини футболу</t>
  </si>
  <si>
    <t>Череповец</t>
  </si>
  <si>
    <t>15-1с</t>
  </si>
  <si>
    <t>Спартакиада Вузов по мини футболу</t>
  </si>
  <si>
    <t>12-13 12 2015</t>
  </si>
  <si>
    <t>1034-1024С</t>
  </si>
  <si>
    <t>0040002611Я</t>
  </si>
  <si>
    <t>Чемпионаи ВО по наст теннису</t>
  </si>
  <si>
    <t>1035-1025с</t>
  </si>
  <si>
    <t>Первенство вологодской обл по настольному теннису</t>
  </si>
  <si>
    <t>430-345с</t>
  </si>
  <si>
    <t>0020001611я</t>
  </si>
  <si>
    <t>Открытый Чемпионат вол обл по легкой атл среди команд городов и  районов</t>
  </si>
  <si>
    <t>Череповнец</t>
  </si>
  <si>
    <t>06 12 2015</t>
  </si>
  <si>
    <t>Отборочные игры до 16 г</t>
  </si>
  <si>
    <t xml:space="preserve">05 12 2015                12 12 2015                19 12 2015                     </t>
  </si>
  <si>
    <t>26 12 2015                27 12 2015                14 12 2015</t>
  </si>
  <si>
    <t>06 12 2015                13 12 2015               26 12 2015                27 12 2015</t>
  </si>
  <si>
    <t>Международный турнир Золотая шайба</t>
  </si>
  <si>
    <t>15-23 2015</t>
  </si>
  <si>
    <t>Сочи</t>
  </si>
  <si>
    <t>610-530</t>
  </si>
  <si>
    <t>Кубок России по стрельбе из пневматического оружия</t>
  </si>
  <si>
    <t>01-08 12 2015</t>
  </si>
  <si>
    <t>Ижевск</t>
  </si>
  <si>
    <t>611-533с</t>
  </si>
  <si>
    <t>Первенство России по стрельбе из пневматического оружия до 17 лет</t>
  </si>
  <si>
    <t>15-22 12 2015</t>
  </si>
  <si>
    <t>Белгород</t>
  </si>
  <si>
    <t>1043-1033с</t>
  </si>
  <si>
    <t>Полуфенал Первенства россии по волейболу 99-2000г</t>
  </si>
  <si>
    <t>04-09 12 2015</t>
  </si>
  <si>
    <t>Псков</t>
  </si>
  <si>
    <t>772-692с</t>
  </si>
  <si>
    <t>02000016111я</t>
  </si>
  <si>
    <t xml:space="preserve">11-13 декабря 2015 </t>
  </si>
  <si>
    <t>Штутгарт</t>
  </si>
  <si>
    <t>700-620с</t>
  </si>
  <si>
    <t>0830005511я</t>
  </si>
  <si>
    <t>Всероссийские сор-я</t>
  </si>
  <si>
    <t>14-18 12 2015</t>
  </si>
  <si>
    <t>Октябрьский Башкортостан</t>
  </si>
  <si>
    <t>699-619с</t>
  </si>
  <si>
    <t>10-14 12 20-15</t>
  </si>
  <si>
    <t>Первенство россии</t>
  </si>
  <si>
    <t>708-628с</t>
  </si>
  <si>
    <t>709-629с</t>
  </si>
  <si>
    <t>321-238с</t>
  </si>
  <si>
    <t>0350001611я</t>
  </si>
  <si>
    <t>Пер-во ВО по дзюдо среди юношей и девушек Юн  Ю-ки</t>
  </si>
  <si>
    <t>18-20 12 2015</t>
  </si>
  <si>
    <t>590-510с</t>
  </si>
  <si>
    <t>Открытый чемп т ССК по пул стрельбе</t>
  </si>
  <si>
    <t>04-06 12 2015</t>
  </si>
  <si>
    <t>741-671с</t>
  </si>
  <si>
    <t>0480001511я</t>
  </si>
  <si>
    <t>Чемпионат ВО по тяж атлетике</t>
  </si>
  <si>
    <t>26-27 12 2015</t>
  </si>
  <si>
    <t>136-53с</t>
  </si>
  <si>
    <t>0610002311а</t>
  </si>
  <si>
    <t>Турнир по флаг футболу</t>
  </si>
  <si>
    <t>05-06 12 2015</t>
  </si>
  <si>
    <t>845-765с</t>
  </si>
  <si>
    <t>0880002511я</t>
  </si>
  <si>
    <t>Чемпионат области по шахматам</t>
  </si>
  <si>
    <t>647-567с</t>
  </si>
  <si>
    <t>0920005411г</t>
  </si>
  <si>
    <t>Открытый кубок Вологодской области на мормышку</t>
  </si>
  <si>
    <t>20 12 2015</t>
  </si>
  <si>
    <t>883-802с</t>
  </si>
  <si>
    <t>0860001511я</t>
  </si>
  <si>
    <t>Первенство ВО по танцевальному спорту</t>
  </si>
  <si>
    <t>10127-996с</t>
  </si>
  <si>
    <t>Чемпионат СЗФО турнир памяти Хремина</t>
  </si>
  <si>
    <t>03-06 12 2015</t>
  </si>
  <si>
    <t>282-199с</t>
  </si>
  <si>
    <t>Чемпионат СЗФО КУДО</t>
  </si>
  <si>
    <t>12 12 2015</t>
  </si>
  <si>
    <t>263-180</t>
  </si>
  <si>
    <t>0120002611я</t>
  </si>
  <si>
    <t>Межрегиональный турнир по волейболу на призы Деда мороза 2002-32003</t>
  </si>
  <si>
    <t>Красавино</t>
  </si>
  <si>
    <t>733-653с</t>
  </si>
  <si>
    <t>Всероссийские сорев я по танцевальному спорту</t>
  </si>
  <si>
    <t>364-279с</t>
  </si>
  <si>
    <t>0950001411я</t>
  </si>
  <si>
    <t>Кубок России по киекбоксингу</t>
  </si>
  <si>
    <t>1045-1035</t>
  </si>
  <si>
    <t>ТМ</t>
  </si>
  <si>
    <t>11-21 12 2015</t>
  </si>
  <si>
    <t>Рыбинск</t>
  </si>
  <si>
    <t>23-27 12 2015</t>
  </si>
  <si>
    <t>1039-1029с</t>
  </si>
  <si>
    <t>1038-1028с</t>
  </si>
  <si>
    <t>08-15 12 2015</t>
  </si>
  <si>
    <t>Лобня</t>
  </si>
  <si>
    <t>865-53ф</t>
  </si>
  <si>
    <t>хv областной спортивный фестеваль  среди людей с ограниченными возможностями здоровья посвященный Международной декаде</t>
  </si>
  <si>
    <t>05-12 2015</t>
  </si>
  <si>
    <t>Плавание  ПОДА</t>
  </si>
  <si>
    <t>Кубок России по плаванию лиц с поражением ОДА</t>
  </si>
  <si>
    <t>09-12 12 2015</t>
  </si>
  <si>
    <t>Дзержинск</t>
  </si>
  <si>
    <t>05-25 12 2915</t>
  </si>
  <si>
    <t>142-59с</t>
  </si>
  <si>
    <t>0140002611я</t>
  </si>
  <si>
    <t>Чемпионат области среди городов и районов 1 гр.</t>
  </si>
  <si>
    <t>140-57с</t>
  </si>
  <si>
    <t>Первенство среди девушек 2001-02 г р</t>
  </si>
  <si>
    <t>Первенство среди юношей 2001-02 г р</t>
  </si>
  <si>
    <t>151-68</t>
  </si>
  <si>
    <t>09-14 12 2015</t>
  </si>
  <si>
    <t>Котлас</t>
  </si>
  <si>
    <t>Сыктывкар</t>
  </si>
  <si>
    <t xml:space="preserve">Первенство России по баскетболу среди команд 2003 г р юноши </t>
  </si>
  <si>
    <t xml:space="preserve">Первенство России по баскетболу среди команд 2003 г р девушек </t>
  </si>
  <si>
    <t>3 место</t>
  </si>
  <si>
    <t>5 место</t>
  </si>
  <si>
    <t>205-122с</t>
  </si>
  <si>
    <t>0620002511я</t>
  </si>
  <si>
    <t>Открытый кубок Вол обл Стрейт пул</t>
  </si>
  <si>
    <t>715-635с</t>
  </si>
  <si>
    <t>0840005411я</t>
  </si>
  <si>
    <t>Открытый чемпионат и пер-во в закрытых помещениях</t>
  </si>
  <si>
    <t>13 12 2015</t>
  </si>
  <si>
    <t>Вохтога Грязов р он</t>
  </si>
  <si>
    <t>Всероссийские сор-я Надежда России</t>
  </si>
  <si>
    <t>02-05 12 20ё15</t>
  </si>
  <si>
    <t>Пенза</t>
  </si>
  <si>
    <t>688-608с</t>
  </si>
  <si>
    <t>06-12 12 2015</t>
  </si>
  <si>
    <t>Брянск</t>
  </si>
  <si>
    <t>Олимпийские Надежды Всероссийские сор-я</t>
  </si>
  <si>
    <t>576-497с</t>
  </si>
  <si>
    <t>1 Этап кубка России по полиатлону зимю троеб</t>
  </si>
  <si>
    <t>2 место Спиридонова маргарита</t>
  </si>
  <si>
    <t>10-12 12 2015</t>
  </si>
  <si>
    <t>Онега Арх. Обл</t>
  </si>
  <si>
    <t>1043-1031с</t>
  </si>
  <si>
    <t>0250001611я</t>
  </si>
  <si>
    <t>Всероссийские сор-я 14-15 лет</t>
  </si>
  <si>
    <t>30 11- 06 12 2015</t>
  </si>
  <si>
    <t>Витязево Краснодарский край</t>
  </si>
  <si>
    <t>786-706</t>
  </si>
  <si>
    <t>0450003611Я</t>
  </si>
  <si>
    <t>Тренировочные мероприятия</t>
  </si>
  <si>
    <t>30 11-18 12 2015     04 18 12 2015</t>
  </si>
  <si>
    <t>Челябинск</t>
  </si>
  <si>
    <t>574-494с</t>
  </si>
  <si>
    <t>Коломна</t>
  </si>
  <si>
    <t xml:space="preserve"> Москвинов Роман</t>
  </si>
  <si>
    <t>581-501с</t>
  </si>
  <si>
    <t>0750005411Я</t>
  </si>
  <si>
    <t>27 11 2015-13 12 2015</t>
  </si>
  <si>
    <t>Онега Арх обл</t>
  </si>
  <si>
    <t>ТМ по лыжным гонкам</t>
  </si>
  <si>
    <t>21-31 12 2015</t>
  </si>
  <si>
    <t>936-854с</t>
  </si>
  <si>
    <t>Кубок мира по фехтованию</t>
  </si>
  <si>
    <t>16-21 12 2015</t>
  </si>
  <si>
    <t>ОАЭ</t>
  </si>
  <si>
    <t>Фехтование ( Пода)</t>
  </si>
  <si>
    <t>881-800с</t>
  </si>
  <si>
    <t>Тренировочное мероприятие по голболу</t>
  </si>
  <si>
    <t>25 11 -15 12 2015</t>
  </si>
  <si>
    <t>ТБ Комела</t>
  </si>
  <si>
    <t>Всероссийский турнир Зимняя сказка</t>
  </si>
  <si>
    <t>17-20 12 2015</t>
  </si>
  <si>
    <t>гРаменское МО</t>
  </si>
  <si>
    <t>0020001611Я</t>
  </si>
  <si>
    <t>Тренировочное мероприятие по легкой атлетике</t>
  </si>
  <si>
    <t>15 11 -03 12 2015</t>
  </si>
  <si>
    <t>Кисловодск</t>
  </si>
  <si>
    <t>Ростов Великий</t>
  </si>
  <si>
    <t>Спартакиада ВУЗов по мини футболу среди мужчин</t>
  </si>
  <si>
    <t>Спартакиада СУЗов по мини- футболу среди мужчин</t>
  </si>
  <si>
    <t>10 место</t>
  </si>
  <si>
    <t>1042-1032с</t>
  </si>
  <si>
    <t>1750001511Я</t>
  </si>
  <si>
    <t>Всероссийские сор-я Надежды россии</t>
  </si>
  <si>
    <t>Тольятти</t>
  </si>
  <si>
    <t>19-20 12 2015</t>
  </si>
  <si>
    <t>782-702с</t>
  </si>
  <si>
    <t>23-25 12 2015</t>
  </si>
  <si>
    <t>16-25 12 2015</t>
  </si>
  <si>
    <t>17 11-06 12 2015</t>
  </si>
  <si>
    <t>Томск</t>
  </si>
  <si>
    <t>Кузнецов Артем</t>
  </si>
  <si>
    <t>28-14 12 2012-5</t>
  </si>
  <si>
    <t>Германия Недерланды</t>
  </si>
  <si>
    <t>14-28 12 2015</t>
  </si>
  <si>
    <t>Волохова Ксения</t>
  </si>
  <si>
    <t>23-28 12 2015</t>
  </si>
  <si>
    <t>Леленкова Евгения Кузнецов Артем</t>
  </si>
  <si>
    <t>16-27 12 2015</t>
  </si>
  <si>
    <t>721-641с</t>
  </si>
  <si>
    <t>Чемпионат россии  на лыжных дистанциях</t>
  </si>
  <si>
    <t>21-25 12 2015</t>
  </si>
  <si>
    <t>Головино Моск обл.</t>
  </si>
  <si>
    <t>"____" января 2016 г."</t>
  </si>
  <si>
    <t xml:space="preserve"> декабрь  2015 год </t>
  </si>
  <si>
    <t>196-113с</t>
  </si>
  <si>
    <t>0620002511Я</t>
  </si>
  <si>
    <t>Кубок области (пул-9)</t>
  </si>
  <si>
    <t>11-12 апреля</t>
  </si>
  <si>
    <t>379-294с</t>
  </si>
  <si>
    <t>0150001611Я</t>
  </si>
  <si>
    <t>Кубок Вологодской обл</t>
  </si>
  <si>
    <t>10-13 сентября</t>
  </si>
  <si>
    <t>1017-972</t>
  </si>
  <si>
    <t>Чемпионат мира среди юношей и девушек по летнему полиатлону</t>
  </si>
  <si>
    <t>1 место</t>
  </si>
  <si>
    <t>14-20 сентября</t>
  </si>
  <si>
    <t>г.Ялта</t>
  </si>
  <si>
    <t>514-434с</t>
  </si>
  <si>
    <t>Финал Чем и Перв- ва России</t>
  </si>
  <si>
    <t xml:space="preserve">11-13 сентября </t>
  </si>
  <si>
    <t>299-216с</t>
  </si>
  <si>
    <t>24-29 сентября</t>
  </si>
  <si>
    <t>г.Азов</t>
  </si>
  <si>
    <t>617-537</t>
  </si>
  <si>
    <t>17-23 сентября</t>
  </si>
  <si>
    <t>г.Краснодар</t>
  </si>
  <si>
    <t>Первенство России</t>
  </si>
  <si>
    <t>27 сентября-05 октября</t>
  </si>
  <si>
    <t>г.С.-Петербург</t>
  </si>
  <si>
    <t>Первенство России ТОП-24</t>
  </si>
  <si>
    <t>21-26 сентября</t>
  </si>
  <si>
    <t>г.Иошкар-Ола</t>
  </si>
  <si>
    <t>914-832</t>
  </si>
  <si>
    <t>Всер сор-я по наст. Теннису лиц с ОДА</t>
  </si>
  <si>
    <t>Клубов</t>
  </si>
  <si>
    <t>02-05 октября</t>
  </si>
  <si>
    <t>г.Брянск</t>
  </si>
  <si>
    <t xml:space="preserve">175-92с </t>
  </si>
  <si>
    <t>Первенство СЗФО по летнему биатлону (1997-2001г.р.) август по назначению</t>
  </si>
  <si>
    <t>Бойкова Яна 1,2,2 место Зубарев Константин 1,2 место, Дмитриева Дарья 1,1 место</t>
  </si>
  <si>
    <t>21-27 августа</t>
  </si>
  <si>
    <t>359-274 с</t>
  </si>
  <si>
    <t>08-21 августа</t>
  </si>
  <si>
    <t>Серпухов</t>
  </si>
  <si>
    <t>Кубок России по спортинг-дуплетной стрельбе (СПД-200)</t>
  </si>
  <si>
    <t>05-06 сентября</t>
  </si>
  <si>
    <t>Вологодский район</t>
  </si>
  <si>
    <t>727-647с</t>
  </si>
  <si>
    <t>0460001611Я</t>
  </si>
  <si>
    <t xml:space="preserve">Чемпионат Вологодской области (спортинг-дуплет) </t>
  </si>
  <si>
    <t>29-30 августа</t>
  </si>
  <si>
    <t>Стризнево</t>
  </si>
  <si>
    <t>1017-997с</t>
  </si>
  <si>
    <t>0200001611я</t>
  </si>
  <si>
    <t>Первенство России среди мальчиков и девочек</t>
  </si>
  <si>
    <t>14-15 октября</t>
  </si>
  <si>
    <t>г.Лобня, МО</t>
  </si>
  <si>
    <t>Кубок Европы</t>
  </si>
  <si>
    <t>Первенство ВО по ралли-спринту,Кубок ВО по зимним автогонкам</t>
  </si>
  <si>
    <t>03 января 2016г.</t>
  </si>
  <si>
    <t>д.Санниково,Грязовецкий р-н</t>
  </si>
  <si>
    <t>914-832с</t>
  </si>
  <si>
    <t>Чемпионат области по пулевой стрельбе с ограниченными возможностями</t>
  </si>
  <si>
    <t>17 октября</t>
  </si>
  <si>
    <t>306-223с</t>
  </si>
  <si>
    <t>0080001611Я</t>
  </si>
  <si>
    <t xml:space="preserve">Кубок России </t>
  </si>
  <si>
    <t>Вологодская обл 4 место Садков Дмитрий 6 м.</t>
  </si>
  <si>
    <t>7-21 сентября</t>
  </si>
  <si>
    <t>г.Евпатория</t>
  </si>
  <si>
    <t>0140002611Я</t>
  </si>
  <si>
    <t>Пер-во Вол обл среди юншей и девушек 99-2000 г</t>
  </si>
  <si>
    <t>девушки 1м- В Устюг 2м Вологда 3м-Шексна</t>
  </si>
  <si>
    <t>23-25 октября</t>
  </si>
  <si>
    <t>г.Вологда,Череповец</t>
  </si>
  <si>
    <t>1017-898с</t>
  </si>
  <si>
    <t>Марсов Илья</t>
  </si>
  <si>
    <t>19-29 октября</t>
  </si>
  <si>
    <t>г.Казань</t>
  </si>
  <si>
    <t>Спартакиада среди детейи подростков по хоккею с шайбой Золотая шайба</t>
  </si>
  <si>
    <t>20-25 октября</t>
  </si>
  <si>
    <t>г.Орша, Беларусь</t>
  </si>
  <si>
    <t>140-57</t>
  </si>
  <si>
    <t>Первенство ВО среди юношей и девушек</t>
  </si>
  <si>
    <t>09-11 октября</t>
  </si>
  <si>
    <t>281-198с</t>
  </si>
  <si>
    <t>Кубок России и всер сор-я</t>
  </si>
  <si>
    <t>21-26 октября</t>
  </si>
  <si>
    <t>г.Москва</t>
  </si>
  <si>
    <t>292-209</t>
  </si>
  <si>
    <t>Гиревой  спорт</t>
  </si>
  <si>
    <t>0650001411я</t>
  </si>
  <si>
    <t>Кубок ВО</t>
  </si>
  <si>
    <t>24-25 октября</t>
  </si>
  <si>
    <t>г.Устюжна</t>
  </si>
  <si>
    <t>1017-967с</t>
  </si>
  <si>
    <t>1 м Маркова Ирина</t>
  </si>
  <si>
    <t xml:space="preserve">25-28 сентября </t>
  </si>
  <si>
    <t>г.Ижевск</t>
  </si>
  <si>
    <t>232-149с</t>
  </si>
  <si>
    <t>Чемпионат СЗФО среди мужчин</t>
  </si>
  <si>
    <t>29 сентября - 04 октября</t>
  </si>
  <si>
    <t>536-456с</t>
  </si>
  <si>
    <t>Чемпионат ВО</t>
  </si>
  <si>
    <t>573-493с</t>
  </si>
  <si>
    <t>0450003611я</t>
  </si>
  <si>
    <t>11-22 октября</t>
  </si>
  <si>
    <t xml:space="preserve">г.Челябинск </t>
  </si>
  <si>
    <t>Первенство ВО среди юношеских команд 1999-2000гр</t>
  </si>
  <si>
    <t>Открытый летний чемпионат и пер-во ВО по теннису</t>
  </si>
  <si>
    <t>05-10 октября</t>
  </si>
  <si>
    <t>631-551</t>
  </si>
  <si>
    <t>1000001311Я</t>
  </si>
  <si>
    <t>07-08 ноября</t>
  </si>
  <si>
    <t>138-55с</t>
  </si>
  <si>
    <t>0990001411Я</t>
  </si>
  <si>
    <t>Откр. Чемпионат ВО "Стальные руки"</t>
  </si>
  <si>
    <t>01 ноября</t>
  </si>
  <si>
    <t>593-513с</t>
  </si>
  <si>
    <t xml:space="preserve">Личный  чемпионат ВО </t>
  </si>
  <si>
    <t xml:space="preserve"> УМО для Марсова Ильи</t>
  </si>
  <si>
    <t>1017-972с</t>
  </si>
  <si>
    <t>5 чел</t>
  </si>
  <si>
    <t>23 октября-03 ноября</t>
  </si>
  <si>
    <t>г.Коломна</t>
  </si>
  <si>
    <t>09-18 октября</t>
  </si>
  <si>
    <t>Карпово,Череп.р-н</t>
  </si>
  <si>
    <t>647-594с</t>
  </si>
  <si>
    <t>0250001611Я</t>
  </si>
  <si>
    <t>Дзяульский</t>
  </si>
  <si>
    <t>17-30 октября</t>
  </si>
  <si>
    <t>г.Анапа</t>
  </si>
  <si>
    <t>Откр. Первенство ВО</t>
  </si>
  <si>
    <t>06-08 ноября</t>
  </si>
  <si>
    <t>29 октября-10 ноября</t>
  </si>
  <si>
    <t>г.Мценск</t>
  </si>
  <si>
    <t>Первенство ВО среди юношеских команд 2005-2006гр</t>
  </si>
  <si>
    <t>Первенство ВО среди юношеских команд 2001-2002гр</t>
  </si>
  <si>
    <t>619-539с</t>
  </si>
  <si>
    <t>0440001611Я</t>
  </si>
  <si>
    <t>11-12 ноября</t>
  </si>
  <si>
    <t>п.Икша, МО</t>
  </si>
  <si>
    <t>29 октября-07 ноября</t>
  </si>
  <si>
    <t>629-549с</t>
  </si>
  <si>
    <t>1450001411Я</t>
  </si>
  <si>
    <t>Всероссийские соревнования Дружба 2015</t>
  </si>
  <si>
    <t>с.Топорня</t>
  </si>
  <si>
    <t>352-267с</t>
  </si>
  <si>
    <t>0950001411Я</t>
  </si>
  <si>
    <t>Чемпионат и Первенство ВО</t>
  </si>
  <si>
    <t>14 ноября</t>
  </si>
  <si>
    <t>773-693</t>
  </si>
  <si>
    <t>24 сентября-03 октября</t>
  </si>
  <si>
    <t>г.Смоленск</t>
  </si>
  <si>
    <t>Кубок Европы на саблях среди кадетов</t>
  </si>
  <si>
    <t>26-27 сентября</t>
  </si>
  <si>
    <t>г.Гедель (Венгрия)</t>
  </si>
  <si>
    <t>Чемпионат мира по фехтованию</t>
  </si>
  <si>
    <t>Курзин 7м  Беляев Д-3м</t>
  </si>
  <si>
    <t>17-24 сентября</t>
  </si>
  <si>
    <t>г.Эгер, Венгрия</t>
  </si>
  <si>
    <t>Будаева Екатерина</t>
  </si>
  <si>
    <t>01-16 ноября</t>
  </si>
  <si>
    <t>545-465с</t>
  </si>
  <si>
    <t>0070001611Я</t>
  </si>
  <si>
    <t>Открытое Первенство ВО по плаванию на призы Деда мороза</t>
  </si>
  <si>
    <t>05-06 ноября</t>
  </si>
  <si>
    <t>г.Великий Устюг</t>
  </si>
  <si>
    <t>1030-1020</t>
  </si>
  <si>
    <t>Специальная олимпиада</t>
  </si>
  <si>
    <t>Всероссийский фестиваль спорта среди инвалидов</t>
  </si>
  <si>
    <t>22-26 ноября</t>
  </si>
  <si>
    <t>Кубок ВО пул-8</t>
  </si>
  <si>
    <t>201-117с</t>
  </si>
  <si>
    <t>Чемпионат ВО пул-10</t>
  </si>
  <si>
    <t>24 октября</t>
  </si>
  <si>
    <t>13-14 ноября</t>
  </si>
  <si>
    <t>06-22.12.2015</t>
  </si>
  <si>
    <t>г.Адлер</t>
  </si>
  <si>
    <t>15 ноября</t>
  </si>
  <si>
    <t>Кубок России "Пирамида"</t>
  </si>
  <si>
    <t>06-11 сентября</t>
  </si>
  <si>
    <t>г.Судак</t>
  </si>
  <si>
    <t>916-834с</t>
  </si>
  <si>
    <t>Наст.теннис</t>
  </si>
  <si>
    <t>Всерос ие сор -я Кубок Петра1 и Кубок России по настольному теннису ОДА</t>
  </si>
  <si>
    <t>Клубов 8 м</t>
  </si>
  <si>
    <t>18-23 ноября</t>
  </si>
  <si>
    <t>г.Санкт -Петербург</t>
  </si>
  <si>
    <t>Всероссийские соревнования, посв.памяти А.Невского ср.лиц с ПОДА</t>
  </si>
  <si>
    <t>г.В.Новгород</t>
  </si>
  <si>
    <t>400-315с</t>
  </si>
  <si>
    <t>Чемпионат и Первенство России по конному спорту</t>
  </si>
  <si>
    <t>12-15 ноября</t>
  </si>
  <si>
    <t>0310005611Я</t>
  </si>
  <si>
    <t>23 ноября-04 декабря</t>
  </si>
  <si>
    <t xml:space="preserve"> Вершина Теи</t>
  </si>
  <si>
    <t>Всероссийские соревнования "Надежды России" Финал юниоры</t>
  </si>
  <si>
    <t>16-23 ноября</t>
  </si>
  <si>
    <t>190-107с</t>
  </si>
  <si>
    <t>13 ноября-02 декабря</t>
  </si>
  <si>
    <t>г.Мурманск</t>
  </si>
  <si>
    <t>Первенство России на пр.ОЧ Н.А.Гуляева</t>
  </si>
  <si>
    <t>11-13.12.2015</t>
  </si>
  <si>
    <t>144-61с</t>
  </si>
  <si>
    <t>Первенство России юноши 2000 г Зональные</t>
  </si>
  <si>
    <t>2 место</t>
  </si>
  <si>
    <t>10-18 октября</t>
  </si>
  <si>
    <t>п.Токсово</t>
  </si>
  <si>
    <t>Чемпионат ВО среди команд городов и районов</t>
  </si>
  <si>
    <t>1м Кадуйский р он      2м Вел Устюг  3мСокол</t>
  </si>
  <si>
    <t>13-15 ноября</t>
  </si>
  <si>
    <t>г.Сокол</t>
  </si>
  <si>
    <t>1017-974</t>
  </si>
  <si>
    <t>Кубок Мира по фехтованию лиц с ОДА</t>
  </si>
  <si>
    <t>Курзин  3.8 место</t>
  </si>
  <si>
    <t>г.Париж ,Франция</t>
  </si>
  <si>
    <t>Всеросс.соревнование</t>
  </si>
  <si>
    <t>23-28.11.2015</t>
  </si>
  <si>
    <t>г.Белгород</t>
  </si>
  <si>
    <t>29 ноября</t>
  </si>
  <si>
    <t>г.Ярославль</t>
  </si>
  <si>
    <t>146-63с</t>
  </si>
  <si>
    <t>Первенство России среди девушек 2002 гр Зона</t>
  </si>
  <si>
    <t>22-28 ноября</t>
  </si>
  <si>
    <t>1017-982с</t>
  </si>
  <si>
    <t>1460008511я</t>
  </si>
  <si>
    <t>Открытый чемпионат ВО подводная охота</t>
  </si>
  <si>
    <t>Череповецкий р-он</t>
  </si>
  <si>
    <t>Спартакиада Вузов</t>
  </si>
  <si>
    <t>20-22.11.2015</t>
  </si>
  <si>
    <t>Чемпионат и Первенство СЗФО</t>
  </si>
  <si>
    <t>23-25.10.2015</t>
  </si>
  <si>
    <t>202-119</t>
  </si>
  <si>
    <t>062000251Я</t>
  </si>
  <si>
    <t xml:space="preserve">Чемпионат России </t>
  </si>
  <si>
    <t>17-23 ноября</t>
  </si>
  <si>
    <t>1017-1007с</t>
  </si>
  <si>
    <t>Областные соревнования среди дитей с ограниченными возможностями здоровья по офп пос Дню матери</t>
  </si>
  <si>
    <t>26 ноября</t>
  </si>
  <si>
    <t>27-29.11.2015</t>
  </si>
  <si>
    <t>341-258с</t>
  </si>
  <si>
    <t>0350001611Я</t>
  </si>
  <si>
    <t>19-23 ноября</t>
  </si>
  <si>
    <t>г.Великий Новгород</t>
  </si>
  <si>
    <t>Областные соревнования "Юный радист"</t>
  </si>
  <si>
    <t>22 ноября</t>
  </si>
  <si>
    <t>Кубок Мира</t>
  </si>
  <si>
    <t>11-16.11.2015</t>
  </si>
  <si>
    <t>г.Вендевер</t>
  </si>
  <si>
    <t>Кубок Мира по конькобежному спорту 2 этап</t>
  </si>
  <si>
    <t>13 место Командный спринт -2место</t>
  </si>
  <si>
    <t>20-22 ноября</t>
  </si>
  <si>
    <t>г.Солт-Лейк-Сити, США</t>
  </si>
  <si>
    <t>233-150с</t>
  </si>
  <si>
    <t>Чемпионат России мужчины 96 гр и старше</t>
  </si>
  <si>
    <t>20-29 ноября</t>
  </si>
  <si>
    <t>г.Самара</t>
  </si>
  <si>
    <t>201-118с</t>
  </si>
  <si>
    <t>Кубок обл. Свободная пирамида</t>
  </si>
  <si>
    <t>Бипьярдный спорт</t>
  </si>
  <si>
    <t>Москвинов Роман Леленкова Евгения</t>
  </si>
  <si>
    <t>13 ноября-04 декабря</t>
  </si>
  <si>
    <t>г.Коломна, Челябинск</t>
  </si>
  <si>
    <t>Спартакиада высших учебных заведений ВО</t>
  </si>
  <si>
    <t>21-22.11.2015</t>
  </si>
  <si>
    <t>Международный турнир по настольному теннису Н. Никитина</t>
  </si>
  <si>
    <t>23-28 ноября</t>
  </si>
  <si>
    <t>УСК "Комета Санкт-Петербург</t>
  </si>
  <si>
    <t>26-30.11.2015</t>
  </si>
  <si>
    <t>Чемпионат Европы</t>
  </si>
  <si>
    <t>г.Ленцерхейд</t>
  </si>
  <si>
    <t>17-26.01.2015</t>
  </si>
  <si>
    <t>955-56ф</t>
  </si>
  <si>
    <t>г. Вологда</t>
  </si>
  <si>
    <t>Всеросс.соревнования</t>
  </si>
  <si>
    <t>01-10.12.2015</t>
  </si>
  <si>
    <t>г.Вятские поляны</t>
  </si>
  <si>
    <t>Открытый кубок Вологодской области  среди женщин</t>
  </si>
  <si>
    <t>360-275с</t>
  </si>
  <si>
    <t>Чемпионат Мира</t>
  </si>
  <si>
    <t xml:space="preserve">21-30 ноября </t>
  </si>
  <si>
    <t>г.Дублин, Ирландия</t>
  </si>
  <si>
    <t>1000-915с</t>
  </si>
  <si>
    <t>0220005611Я</t>
  </si>
  <si>
    <t>Открытый Кубок ВО</t>
  </si>
  <si>
    <t>28 ноября</t>
  </si>
  <si>
    <t>Чемпионат ВО ср.мужских команд 1 дивизиона</t>
  </si>
  <si>
    <t>декабрь</t>
  </si>
  <si>
    <t>ноябрь</t>
  </si>
  <si>
    <t>707-627с</t>
  </si>
  <si>
    <t>Спортивное орентирование</t>
  </si>
  <si>
    <t>0830005511Я</t>
  </si>
  <si>
    <t>1 этап Кубка Мира</t>
  </si>
  <si>
    <t>25 ноября-02 декабря</t>
  </si>
  <si>
    <t>Юлляс, Финляндия</t>
  </si>
  <si>
    <t>278-195с</t>
  </si>
  <si>
    <t>1180001311Я</t>
  </si>
  <si>
    <t>Чемпионат ВО (Сетокан  сито-рю)</t>
  </si>
  <si>
    <t>19-30 ноября</t>
  </si>
  <si>
    <t>г.Сыктывкар</t>
  </si>
  <si>
    <t>774-694</t>
  </si>
  <si>
    <t>0200001611Я</t>
  </si>
  <si>
    <t>7 международный турнир</t>
  </si>
  <si>
    <t>Мини-футбол</t>
  </si>
  <si>
    <t>18-20.12.2015</t>
  </si>
  <si>
    <t>08-10 января 16г</t>
  </si>
  <si>
    <t>г.Тотьма</t>
  </si>
  <si>
    <t>03-08 января 16г.</t>
  </si>
  <si>
    <t>г.Октябрьский</t>
  </si>
  <si>
    <t>10-12 января 16г.</t>
  </si>
  <si>
    <t>Межрегиональный "Рождественский турнир" ср.команд юношей 2003г.р.</t>
  </si>
  <si>
    <t>03-05 января 16г.</t>
  </si>
  <si>
    <t>Всероссийские соревнования па призы ОЧ А.Алябьева</t>
  </si>
  <si>
    <t>08-15 января 16г.</t>
  </si>
  <si>
    <t>03-24 января 16г.</t>
  </si>
  <si>
    <t>03-17 января 16г.</t>
  </si>
  <si>
    <t xml:space="preserve">2 эт.Первенства СЗФО </t>
  </si>
  <si>
    <t>08-14 января 16г.</t>
  </si>
  <si>
    <t>г.Мончегорск</t>
  </si>
  <si>
    <t>13-22.12.2015</t>
  </si>
  <si>
    <t>ТМ и Чемпионат фед.округов</t>
  </si>
  <si>
    <t>04-24 января 16г.</t>
  </si>
  <si>
    <t>ТМ,Чемпионат и Кубок России</t>
  </si>
  <si>
    <t>234-151с</t>
  </si>
  <si>
    <t>Открытый Чемпионат  и первенство   Вологодской области по веломарафону "Вологодские зори" (8-традиционный)</t>
  </si>
  <si>
    <t>01-02 августа</t>
  </si>
  <si>
    <t>г.Харовск</t>
  </si>
  <si>
    <t>Н.В. Румянцева</t>
  </si>
  <si>
    <t>1017-979с</t>
  </si>
  <si>
    <t>0120002611Я</t>
  </si>
  <si>
    <t>Первенствово ВО по волейболу юноши 2003-2004</t>
  </si>
  <si>
    <t>261-178с</t>
  </si>
  <si>
    <t>Первенство ВО по волейболу  девушек 99-2000 г 2001-2003</t>
  </si>
  <si>
    <t>Первенство ВО по волейболу юноши 99-2000 г</t>
  </si>
  <si>
    <t>г.Грязовец</t>
  </si>
  <si>
    <t>1017-975с</t>
  </si>
  <si>
    <t>0130002611я</t>
  </si>
  <si>
    <t>Кубок Губернатора Красн края</t>
  </si>
  <si>
    <t>28 сентября-04 октября</t>
  </si>
  <si>
    <t>Чемпионат России Москвинов,Выслинский</t>
  </si>
  <si>
    <t>январь</t>
  </si>
  <si>
    <t>Лаленкова Евгения</t>
  </si>
  <si>
    <t>18 октября-08 ноября</t>
  </si>
  <si>
    <t>Дубинин Глеб Баранов Максим</t>
  </si>
  <si>
    <t>26 октября-08 ноября</t>
  </si>
</sst>
</file>

<file path=xl/styles.xml><?xml version="1.0" encoding="utf-8"?>
<styleSheet xmlns="http://schemas.openxmlformats.org/spreadsheetml/2006/main">
  <fonts count="15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2" fillId="0" borderId="0" xfId="1" applyFont="1" applyAlignment="1">
      <alignment horizontal="right" vertical="center" wrapText="1"/>
    </xf>
    <xf numFmtId="0" fontId="1" fillId="0" borderId="0" xfId="1"/>
    <xf numFmtId="0" fontId="2" fillId="0" borderId="4" xfId="1" applyFont="1" applyBorder="1" applyAlignment="1">
      <alignment horizontal="center" vertical="center" wrapText="1"/>
    </xf>
    <xf numFmtId="2" fontId="2" fillId="0" borderId="5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2" fillId="4" borderId="5" xfId="1" applyFont="1" applyFill="1" applyBorder="1" applyAlignment="1">
      <alignment horizontal="left" vertical="center" wrapText="1"/>
    </xf>
    <xf numFmtId="0" fontId="2" fillId="4" borderId="5" xfId="1" applyFont="1" applyFill="1" applyBorder="1" applyAlignment="1">
      <alignment horizontal="center" vertical="center" wrapText="1"/>
    </xf>
    <xf numFmtId="2" fontId="3" fillId="4" borderId="5" xfId="1" applyNumberFormat="1" applyFont="1" applyFill="1" applyBorder="1" applyAlignment="1">
      <alignment horizontal="center" vertical="center" wrapText="1"/>
    </xf>
    <xf numFmtId="0" fontId="1" fillId="0" borderId="0" xfId="1" applyFont="1"/>
    <xf numFmtId="0" fontId="2" fillId="0" borderId="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5" borderId="5" xfId="1" applyFont="1" applyFill="1" applyBorder="1" applyAlignment="1">
      <alignment horizontal="left" vertical="center" wrapText="1"/>
    </xf>
    <xf numFmtId="0" fontId="2" fillId="5" borderId="5" xfId="1" applyFont="1" applyFill="1" applyBorder="1" applyAlignment="1">
      <alignment horizontal="center" vertical="center" wrapText="1"/>
    </xf>
    <xf numFmtId="4" fontId="3" fillId="5" borderId="5" xfId="1" applyNumberFormat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left" vertical="center" wrapText="1"/>
    </xf>
    <xf numFmtId="4" fontId="3" fillId="4" borderId="5" xfId="1" applyNumberFormat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5" fillId="0" borderId="0" xfId="1" applyFont="1"/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4" fontId="3" fillId="0" borderId="0" xfId="1" applyNumberFormat="1" applyFont="1" applyBorder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1" applyFont="1"/>
    <xf numFmtId="0" fontId="2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4" fontId="8" fillId="0" borderId="5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top" wrapText="1"/>
    </xf>
    <xf numFmtId="14" fontId="8" fillId="0" borderId="7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top" wrapText="1"/>
    </xf>
    <xf numFmtId="0" fontId="6" fillId="0" borderId="0" xfId="0" applyFont="1"/>
    <xf numFmtId="0" fontId="2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9"/>
  <sheetViews>
    <sheetView topLeftCell="B263" zoomScale="69" zoomScaleNormal="69" zoomScalePageLayoutView="71" workbookViewId="0">
      <selection activeCell="I136" sqref="I136"/>
    </sheetView>
  </sheetViews>
  <sheetFormatPr defaultRowHeight="15.6"/>
  <cols>
    <col min="1" max="1" width="10.88671875" style="28" customWidth="1"/>
    <col min="2" max="2" width="29.33203125" style="28" customWidth="1"/>
    <col min="3" max="3" width="16.5546875" style="28" customWidth="1"/>
    <col min="4" max="5" width="31.88671875" style="28" customWidth="1"/>
    <col min="6" max="6" width="22.88671875" style="28" customWidth="1"/>
    <col min="7" max="7" width="24" style="28" customWidth="1"/>
    <col min="8" max="8" width="22.88671875" style="28" customWidth="1"/>
    <col min="9" max="9" width="23.6640625" style="28" customWidth="1"/>
    <col min="10" max="10" width="22.88671875" style="28" customWidth="1"/>
  </cols>
  <sheetData>
    <row r="1" spans="1:10" ht="16.5" customHeight="1">
      <c r="I1" s="29"/>
      <c r="J1" s="29" t="s">
        <v>148</v>
      </c>
    </row>
    <row r="2" spans="1:10" ht="11.25" customHeight="1">
      <c r="I2" s="29"/>
      <c r="J2" s="29"/>
    </row>
    <row r="3" spans="1:10" ht="18" customHeight="1">
      <c r="A3" s="176" t="s">
        <v>1</v>
      </c>
      <c r="B3" s="176"/>
      <c r="C3" s="176"/>
      <c r="D3" s="176"/>
      <c r="E3" s="176"/>
      <c r="F3" s="176"/>
      <c r="G3" s="176"/>
      <c r="H3" s="176"/>
      <c r="I3" s="176"/>
      <c r="J3" s="176"/>
    </row>
    <row r="4" spans="1:10" ht="18" customHeight="1">
      <c r="A4" s="176" t="s">
        <v>149</v>
      </c>
      <c r="B4" s="176"/>
      <c r="C4" s="176"/>
      <c r="D4" s="176"/>
      <c r="E4" s="176"/>
      <c r="F4" s="176"/>
      <c r="G4" s="176"/>
      <c r="H4" s="176"/>
      <c r="I4" s="176"/>
      <c r="J4" s="176"/>
    </row>
    <row r="5" spans="1:10" ht="18" customHeight="1">
      <c r="I5" s="29"/>
      <c r="J5" s="29"/>
    </row>
    <row r="6" spans="1:10">
      <c r="A6" s="176" t="s">
        <v>150</v>
      </c>
      <c r="B6" s="176"/>
      <c r="C6" s="176"/>
      <c r="D6" s="176"/>
      <c r="E6" s="176"/>
      <c r="F6" s="176"/>
      <c r="G6" s="176"/>
      <c r="H6" s="176"/>
      <c r="I6" s="176"/>
      <c r="J6" s="176"/>
    </row>
    <row r="8" spans="1:10" ht="78" customHeight="1">
      <c r="A8" s="5" t="s">
        <v>151</v>
      </c>
      <c r="B8" s="177" t="s">
        <v>6</v>
      </c>
      <c r="C8" s="178"/>
      <c r="D8" s="5" t="s">
        <v>152</v>
      </c>
      <c r="E8" s="5" t="s">
        <v>153</v>
      </c>
      <c r="F8" s="5" t="s">
        <v>154</v>
      </c>
      <c r="G8" s="5" t="s">
        <v>137</v>
      </c>
      <c r="H8" s="5" t="s">
        <v>155</v>
      </c>
      <c r="I8" s="5" t="s">
        <v>156</v>
      </c>
      <c r="J8" s="5" t="s">
        <v>10</v>
      </c>
    </row>
    <row r="9" spans="1:10" ht="78" customHeight="1">
      <c r="A9" s="74" t="s">
        <v>269</v>
      </c>
      <c r="B9" s="179"/>
      <c r="C9" s="179"/>
      <c r="D9" s="90" t="s">
        <v>270</v>
      </c>
      <c r="E9" s="91"/>
      <c r="F9" s="74" t="s">
        <v>271</v>
      </c>
      <c r="G9" s="74" t="s">
        <v>272</v>
      </c>
      <c r="H9" s="75"/>
      <c r="I9" s="6">
        <v>15194</v>
      </c>
      <c r="J9" s="6"/>
    </row>
    <row r="10" spans="1:10" ht="22.2" customHeight="1">
      <c r="A10" s="167" t="s">
        <v>157</v>
      </c>
      <c r="B10" s="168"/>
      <c r="C10" s="168"/>
      <c r="D10" s="168"/>
      <c r="E10" s="168"/>
      <c r="F10" s="168"/>
      <c r="G10" s="169"/>
      <c r="H10" s="75"/>
      <c r="I10" s="34">
        <f>SUM(I9)</f>
        <v>15194</v>
      </c>
      <c r="J10" s="34"/>
    </row>
    <row r="11" spans="1:10" ht="78" customHeight="1">
      <c r="A11" s="45"/>
      <c r="B11" s="177"/>
      <c r="C11" s="178"/>
      <c r="D11" s="56" t="s">
        <v>262</v>
      </c>
      <c r="E11" s="45"/>
      <c r="F11" s="75" t="s">
        <v>263</v>
      </c>
      <c r="G11" s="45" t="s">
        <v>264</v>
      </c>
      <c r="H11" s="59"/>
      <c r="I11" s="6"/>
      <c r="J11" s="6"/>
    </row>
    <row r="12" spans="1:10" ht="20.399999999999999" customHeight="1">
      <c r="A12" s="167" t="s">
        <v>157</v>
      </c>
      <c r="B12" s="168"/>
      <c r="C12" s="168"/>
      <c r="D12" s="168"/>
      <c r="E12" s="168"/>
      <c r="F12" s="168"/>
      <c r="G12" s="169"/>
      <c r="H12" s="59"/>
      <c r="I12" s="34"/>
      <c r="J12" s="34"/>
    </row>
    <row r="13" spans="1:10" ht="20.399999999999999" customHeight="1">
      <c r="A13" s="115"/>
      <c r="B13" s="177" t="s">
        <v>21</v>
      </c>
      <c r="C13" s="178"/>
      <c r="D13" s="121" t="s">
        <v>659</v>
      </c>
      <c r="E13" s="121"/>
      <c r="F13" s="124" t="s">
        <v>686</v>
      </c>
      <c r="G13" s="124" t="s">
        <v>242</v>
      </c>
      <c r="H13" s="124"/>
      <c r="I13" s="6">
        <v>11000</v>
      </c>
      <c r="J13" s="34"/>
    </row>
    <row r="14" spans="1:10" ht="20.399999999999999" customHeight="1">
      <c r="A14" s="167" t="s">
        <v>157</v>
      </c>
      <c r="B14" s="168"/>
      <c r="C14" s="168"/>
      <c r="D14" s="168"/>
      <c r="E14" s="168"/>
      <c r="F14" s="168"/>
      <c r="G14" s="169"/>
      <c r="H14" s="124"/>
      <c r="I14" s="34">
        <f>SUM(I13)</f>
        <v>11000</v>
      </c>
      <c r="J14" s="34"/>
    </row>
    <row r="15" spans="1:10" ht="38.4" customHeight="1">
      <c r="A15" s="115"/>
      <c r="B15" s="180" t="s">
        <v>20</v>
      </c>
      <c r="C15" s="180"/>
      <c r="D15" s="121" t="s">
        <v>774</v>
      </c>
      <c r="E15" s="121"/>
      <c r="F15" s="121" t="s">
        <v>775</v>
      </c>
      <c r="G15" s="121" t="s">
        <v>242</v>
      </c>
      <c r="H15" s="124"/>
      <c r="I15" s="6">
        <v>9181.7000000000007</v>
      </c>
      <c r="J15" s="34"/>
    </row>
    <row r="16" spans="1:10" ht="46.8" customHeight="1">
      <c r="A16" s="45" t="s">
        <v>233</v>
      </c>
      <c r="B16" s="177" t="s">
        <v>18</v>
      </c>
      <c r="C16" s="178"/>
      <c r="D16" s="45" t="s">
        <v>776</v>
      </c>
      <c r="E16" s="45"/>
      <c r="F16" s="60" t="s">
        <v>777</v>
      </c>
      <c r="G16" s="35" t="s">
        <v>778</v>
      </c>
      <c r="H16" s="124"/>
      <c r="I16" s="6">
        <v>25539.4</v>
      </c>
      <c r="J16" s="34"/>
    </row>
    <row r="17" spans="1:10" ht="20.399999999999999" customHeight="1">
      <c r="A17" s="45"/>
      <c r="B17" s="180" t="s">
        <v>20</v>
      </c>
      <c r="C17" s="180"/>
      <c r="D17" s="53" t="s">
        <v>539</v>
      </c>
      <c r="E17" s="45"/>
      <c r="F17" s="121" t="s">
        <v>540</v>
      </c>
      <c r="G17" s="118" t="s">
        <v>541</v>
      </c>
      <c r="H17" s="124"/>
      <c r="I17" s="6">
        <v>12876.7</v>
      </c>
      <c r="J17" s="34"/>
    </row>
    <row r="18" spans="1:10" ht="20.399999999999999" customHeight="1">
      <c r="A18" s="167" t="s">
        <v>157</v>
      </c>
      <c r="B18" s="168"/>
      <c r="C18" s="168"/>
      <c r="D18" s="168"/>
      <c r="E18" s="168"/>
      <c r="F18" s="168"/>
      <c r="G18" s="169"/>
      <c r="H18" s="39"/>
      <c r="I18" s="34">
        <f>SUM(I15:I17)</f>
        <v>47597.8</v>
      </c>
      <c r="J18" s="6"/>
    </row>
    <row r="19" spans="1:10" ht="54.6" customHeight="1">
      <c r="A19" s="45" t="s">
        <v>268</v>
      </c>
      <c r="B19" s="177" t="s">
        <v>26</v>
      </c>
      <c r="C19" s="178"/>
      <c r="D19" s="56" t="s">
        <v>589</v>
      </c>
      <c r="E19" s="45" t="s">
        <v>430</v>
      </c>
      <c r="F19" s="121" t="s">
        <v>590</v>
      </c>
      <c r="G19" s="121" t="s">
        <v>591</v>
      </c>
      <c r="H19" s="124"/>
      <c r="I19" s="6">
        <v>10767.3</v>
      </c>
      <c r="J19" s="6"/>
    </row>
    <row r="20" spans="1:10" ht="78" customHeight="1">
      <c r="A20" s="45" t="s">
        <v>233</v>
      </c>
      <c r="B20" s="177" t="s">
        <v>26</v>
      </c>
      <c r="C20" s="178"/>
      <c r="D20" s="45" t="s">
        <v>331</v>
      </c>
      <c r="E20" s="45" t="s">
        <v>489</v>
      </c>
      <c r="F20" s="60" t="s">
        <v>332</v>
      </c>
      <c r="G20" s="35" t="s">
        <v>333</v>
      </c>
      <c r="H20" s="39">
        <v>20</v>
      </c>
      <c r="I20" s="6"/>
      <c r="J20" s="6"/>
    </row>
    <row r="21" spans="1:10" ht="78" customHeight="1">
      <c r="A21" s="45" t="s">
        <v>214</v>
      </c>
      <c r="B21" s="177" t="s">
        <v>26</v>
      </c>
      <c r="C21" s="178"/>
      <c r="D21" s="45" t="s">
        <v>218</v>
      </c>
      <c r="E21" s="45" t="s">
        <v>327</v>
      </c>
      <c r="F21" s="96" t="s">
        <v>329</v>
      </c>
      <c r="G21" s="73" t="s">
        <v>243</v>
      </c>
      <c r="H21" s="59">
        <v>60</v>
      </c>
      <c r="I21" s="6">
        <v>57750</v>
      </c>
      <c r="J21" s="59"/>
    </row>
    <row r="22" spans="1:10" ht="73.2" customHeight="1">
      <c r="A22" s="45" t="s">
        <v>208</v>
      </c>
      <c r="B22" s="177" t="s">
        <v>26</v>
      </c>
      <c r="C22" s="178"/>
      <c r="D22" s="45" t="s">
        <v>217</v>
      </c>
      <c r="E22" s="45" t="s">
        <v>327</v>
      </c>
      <c r="F22" s="96" t="s">
        <v>328</v>
      </c>
      <c r="G22" s="96" t="s">
        <v>244</v>
      </c>
      <c r="H22" s="96">
        <v>60</v>
      </c>
      <c r="I22" s="6">
        <v>25920</v>
      </c>
      <c r="J22" s="6">
        <v>14400</v>
      </c>
    </row>
    <row r="23" spans="1:10" ht="61.2" customHeight="1">
      <c r="A23" s="45" t="s">
        <v>208</v>
      </c>
      <c r="B23" s="177" t="s">
        <v>26</v>
      </c>
      <c r="C23" s="178"/>
      <c r="D23" s="45" t="s">
        <v>217</v>
      </c>
      <c r="E23" s="45" t="s">
        <v>327</v>
      </c>
      <c r="F23" s="70">
        <v>26122015</v>
      </c>
      <c r="G23" s="73" t="s">
        <v>245</v>
      </c>
      <c r="H23" s="57">
        <v>40</v>
      </c>
      <c r="I23" s="6">
        <v>27000</v>
      </c>
      <c r="J23" s="57"/>
    </row>
    <row r="24" spans="1:10" ht="61.2" customHeight="1">
      <c r="A24" s="45" t="s">
        <v>208</v>
      </c>
      <c r="B24" s="177" t="s">
        <v>26</v>
      </c>
      <c r="C24" s="178"/>
      <c r="D24" s="45" t="s">
        <v>217</v>
      </c>
      <c r="E24" s="45" t="s">
        <v>327</v>
      </c>
      <c r="F24" s="96" t="s">
        <v>326</v>
      </c>
      <c r="G24" s="73" t="s">
        <v>243</v>
      </c>
      <c r="H24" s="57">
        <v>80</v>
      </c>
      <c r="I24" s="6">
        <v>51950</v>
      </c>
      <c r="J24" s="57"/>
    </row>
    <row r="25" spans="1:10" ht="61.2" customHeight="1">
      <c r="A25" s="45" t="s">
        <v>268</v>
      </c>
      <c r="B25" s="177" t="s">
        <v>26</v>
      </c>
      <c r="C25" s="178"/>
      <c r="D25" s="45" t="s">
        <v>218</v>
      </c>
      <c r="E25" s="45" t="s">
        <v>327</v>
      </c>
      <c r="F25" s="96" t="s">
        <v>330</v>
      </c>
      <c r="G25" s="96" t="s">
        <v>313</v>
      </c>
      <c r="H25" s="75"/>
      <c r="I25" s="6">
        <v>21600</v>
      </c>
      <c r="J25" s="6">
        <v>14400</v>
      </c>
    </row>
    <row r="26" spans="1:10" ht="61.2" customHeight="1">
      <c r="A26" s="45" t="s">
        <v>208</v>
      </c>
      <c r="B26" s="177" t="s">
        <v>26</v>
      </c>
      <c r="C26" s="178"/>
      <c r="D26" s="45" t="s">
        <v>217</v>
      </c>
      <c r="E26" s="45" t="s">
        <v>327</v>
      </c>
      <c r="F26" s="70" t="s">
        <v>309</v>
      </c>
      <c r="G26" s="73" t="s">
        <v>242</v>
      </c>
      <c r="H26" s="57">
        <v>60</v>
      </c>
      <c r="I26" s="6">
        <v>26775</v>
      </c>
      <c r="J26" s="57"/>
    </row>
    <row r="27" spans="1:10" ht="20.399999999999999" customHeight="1">
      <c r="A27" s="167" t="s">
        <v>157</v>
      </c>
      <c r="B27" s="168"/>
      <c r="C27" s="168"/>
      <c r="D27" s="168"/>
      <c r="E27" s="168"/>
      <c r="F27" s="168"/>
      <c r="G27" s="169"/>
      <c r="H27" s="30">
        <f>SUM(H19:H26)</f>
        <v>320</v>
      </c>
      <c r="I27" s="34">
        <f>SUM(I19:I26)</f>
        <v>221762.3</v>
      </c>
      <c r="J27" s="34">
        <f>SUM(J19:J26)</f>
        <v>28800</v>
      </c>
    </row>
    <row r="28" spans="1:10" ht="61.2" customHeight="1">
      <c r="A28" s="72"/>
      <c r="B28" s="180" t="s">
        <v>25</v>
      </c>
      <c r="C28" s="180"/>
      <c r="D28" s="45" t="s">
        <v>739</v>
      </c>
      <c r="E28" s="45"/>
      <c r="F28" s="70" t="s">
        <v>740</v>
      </c>
      <c r="G28" s="121" t="s">
        <v>242</v>
      </c>
      <c r="H28" s="121"/>
      <c r="I28" s="6">
        <v>6350</v>
      </c>
      <c r="J28" s="121"/>
    </row>
    <row r="29" spans="1:10" ht="22.2" customHeight="1">
      <c r="A29" s="167" t="s">
        <v>157</v>
      </c>
      <c r="B29" s="168"/>
      <c r="C29" s="168"/>
      <c r="D29" s="168"/>
      <c r="E29" s="168"/>
      <c r="F29" s="168"/>
      <c r="G29" s="169"/>
      <c r="H29" s="30"/>
      <c r="I29" s="34">
        <f>SUM(I28)</f>
        <v>6350</v>
      </c>
      <c r="J29" s="34"/>
    </row>
    <row r="30" spans="1:10" ht="25.95" customHeight="1">
      <c r="A30" s="167" t="s">
        <v>29</v>
      </c>
      <c r="B30" s="168"/>
      <c r="C30" s="168"/>
      <c r="D30" s="168"/>
      <c r="E30" s="168"/>
      <c r="F30" s="168"/>
      <c r="G30" s="169"/>
      <c r="H30" s="30">
        <f>H27</f>
        <v>320</v>
      </c>
      <c r="I30" s="34">
        <f>I10+I14+I18+I27+I29</f>
        <v>301904.09999999998</v>
      </c>
      <c r="J30" s="34">
        <f>J27</f>
        <v>28800</v>
      </c>
    </row>
    <row r="31" spans="1:10" ht="36.6" customHeight="1">
      <c r="A31" s="176" t="s">
        <v>158</v>
      </c>
      <c r="B31" s="176"/>
      <c r="C31" s="176"/>
      <c r="D31" s="176"/>
      <c r="E31" s="176"/>
      <c r="F31" s="176"/>
      <c r="G31" s="176"/>
      <c r="H31" s="176"/>
      <c r="I31" s="176"/>
      <c r="J31" s="176"/>
    </row>
    <row r="32" spans="1:10" ht="78">
      <c r="A32" s="39" t="s">
        <v>151</v>
      </c>
      <c r="B32" s="39" t="s">
        <v>6</v>
      </c>
      <c r="C32" s="39" t="s">
        <v>159</v>
      </c>
      <c r="D32" s="39" t="s">
        <v>152</v>
      </c>
      <c r="E32" s="39" t="s">
        <v>153</v>
      </c>
      <c r="F32" s="39" t="s">
        <v>154</v>
      </c>
      <c r="G32" s="39" t="s">
        <v>137</v>
      </c>
      <c r="H32" s="39" t="s">
        <v>155</v>
      </c>
      <c r="I32" s="39" t="s">
        <v>156</v>
      </c>
      <c r="J32" s="39" t="s">
        <v>10</v>
      </c>
    </row>
    <row r="33" spans="1:10" ht="46.8">
      <c r="A33" s="82"/>
      <c r="B33" s="121" t="s">
        <v>43</v>
      </c>
      <c r="C33" s="121"/>
      <c r="D33" s="121" t="s">
        <v>568</v>
      </c>
      <c r="E33" s="121"/>
      <c r="F33" s="121" t="s">
        <v>569</v>
      </c>
      <c r="G33" s="122" t="s">
        <v>570</v>
      </c>
      <c r="H33" s="124"/>
      <c r="I33" s="32">
        <v>170000</v>
      </c>
      <c r="J33" s="124"/>
    </row>
    <row r="34" spans="1:10">
      <c r="A34" s="167" t="s">
        <v>157</v>
      </c>
      <c r="B34" s="168"/>
      <c r="C34" s="168"/>
      <c r="D34" s="168"/>
      <c r="E34" s="168"/>
      <c r="F34" s="168"/>
      <c r="G34" s="169"/>
      <c r="H34" s="124"/>
      <c r="I34" s="33">
        <f>SUM(I33)</f>
        <v>170000</v>
      </c>
      <c r="J34" s="124"/>
    </row>
    <row r="35" spans="1:10">
      <c r="A35" s="45" t="s">
        <v>371</v>
      </c>
      <c r="B35" s="106" t="s">
        <v>44</v>
      </c>
      <c r="C35" s="45" t="s">
        <v>372</v>
      </c>
      <c r="D35" s="45" t="s">
        <v>373</v>
      </c>
      <c r="E35" s="45"/>
      <c r="F35" s="106" t="s">
        <v>374</v>
      </c>
      <c r="G35" s="106" t="s">
        <v>313</v>
      </c>
      <c r="H35" s="39">
        <v>75</v>
      </c>
      <c r="I35" s="39"/>
      <c r="J35" s="32">
        <v>9600</v>
      </c>
    </row>
    <row r="36" spans="1:10">
      <c r="A36" s="167" t="s">
        <v>157</v>
      </c>
      <c r="B36" s="168"/>
      <c r="C36" s="168"/>
      <c r="D36" s="168"/>
      <c r="E36" s="168"/>
      <c r="F36" s="168"/>
      <c r="G36" s="169"/>
      <c r="H36" s="31">
        <f>SUM(H35)</f>
        <v>75</v>
      </c>
      <c r="I36" s="39"/>
      <c r="J36" s="33">
        <f>SUM(J35)</f>
        <v>9600</v>
      </c>
    </row>
    <row r="37" spans="1:10" ht="31.2">
      <c r="A37" s="45" t="s">
        <v>624</v>
      </c>
      <c r="B37" s="107" t="s">
        <v>42</v>
      </c>
      <c r="C37" s="45" t="s">
        <v>625</v>
      </c>
      <c r="D37" s="45" t="s">
        <v>626</v>
      </c>
      <c r="E37" s="53"/>
      <c r="F37" s="121" t="s">
        <v>627</v>
      </c>
      <c r="G37" s="121" t="s">
        <v>244</v>
      </c>
      <c r="H37" s="31"/>
      <c r="I37" s="32">
        <v>17200</v>
      </c>
      <c r="J37" s="124"/>
    </row>
    <row r="38" spans="1:10">
      <c r="A38" s="167" t="s">
        <v>157</v>
      </c>
      <c r="B38" s="168"/>
      <c r="C38" s="168"/>
      <c r="D38" s="168"/>
      <c r="E38" s="168"/>
      <c r="F38" s="168"/>
      <c r="G38" s="169"/>
      <c r="H38" s="31"/>
      <c r="I38" s="33">
        <f>SUM(I37)</f>
        <v>17200</v>
      </c>
      <c r="J38" s="124"/>
    </row>
    <row r="39" spans="1:10" ht="31.2">
      <c r="A39" s="45" t="s">
        <v>417</v>
      </c>
      <c r="B39" s="107" t="s">
        <v>11</v>
      </c>
      <c r="C39" s="45" t="s">
        <v>418</v>
      </c>
      <c r="D39" s="45" t="s">
        <v>419</v>
      </c>
      <c r="E39" s="53"/>
      <c r="F39" s="106" t="s">
        <v>366</v>
      </c>
      <c r="G39" s="106" t="s">
        <v>139</v>
      </c>
      <c r="H39" s="39">
        <v>72</v>
      </c>
      <c r="I39" s="32">
        <v>15049.55</v>
      </c>
      <c r="J39" s="39"/>
    </row>
    <row r="40" spans="1:10" ht="31.2">
      <c r="A40" s="72" t="s">
        <v>420</v>
      </c>
      <c r="B40" s="106" t="s">
        <v>11</v>
      </c>
      <c r="C40" s="45" t="s">
        <v>418</v>
      </c>
      <c r="D40" s="53" t="s">
        <v>421</v>
      </c>
      <c r="E40" s="45"/>
      <c r="F40" s="106" t="s">
        <v>366</v>
      </c>
      <c r="G40" s="104" t="s">
        <v>139</v>
      </c>
      <c r="H40" s="39">
        <v>73</v>
      </c>
      <c r="I40" s="32">
        <v>34800</v>
      </c>
      <c r="J40" s="39"/>
    </row>
    <row r="41" spans="1:10" ht="31.2">
      <c r="A41" s="72" t="s">
        <v>420</v>
      </c>
      <c r="B41" s="106" t="s">
        <v>11</v>
      </c>
      <c r="C41" s="45" t="s">
        <v>418</v>
      </c>
      <c r="D41" s="53" t="s">
        <v>422</v>
      </c>
      <c r="E41" s="106"/>
      <c r="F41" s="106" t="s">
        <v>366</v>
      </c>
      <c r="G41" s="35" t="s">
        <v>313</v>
      </c>
      <c r="H41" s="39">
        <v>96</v>
      </c>
      <c r="I41" s="32">
        <v>34800</v>
      </c>
      <c r="J41" s="39"/>
    </row>
    <row r="42" spans="1:10" ht="18">
      <c r="A42" s="101"/>
      <c r="B42" s="106" t="s">
        <v>11</v>
      </c>
      <c r="C42" s="45" t="s">
        <v>418</v>
      </c>
      <c r="D42" s="53" t="s">
        <v>401</v>
      </c>
      <c r="E42" s="45"/>
      <c r="F42" s="107" t="s">
        <v>507</v>
      </c>
      <c r="G42" s="35" t="s">
        <v>313</v>
      </c>
      <c r="H42" s="39">
        <v>18</v>
      </c>
      <c r="I42" s="32">
        <v>18000</v>
      </c>
      <c r="J42" s="39"/>
    </row>
    <row r="43" spans="1:10" ht="46.8">
      <c r="A43" s="103" t="s">
        <v>423</v>
      </c>
      <c r="B43" s="106" t="s">
        <v>11</v>
      </c>
      <c r="C43" s="45" t="s">
        <v>418</v>
      </c>
      <c r="D43" s="104" t="s">
        <v>427</v>
      </c>
      <c r="E43" s="53" t="s">
        <v>430</v>
      </c>
      <c r="F43" s="68" t="s">
        <v>424</v>
      </c>
      <c r="G43" s="106" t="s">
        <v>425</v>
      </c>
      <c r="H43" s="39">
        <v>12</v>
      </c>
      <c r="I43" s="32">
        <v>2283.8000000000002</v>
      </c>
      <c r="J43" s="39"/>
    </row>
    <row r="44" spans="1:10" ht="31.2">
      <c r="A44" s="137"/>
      <c r="B44" s="121" t="s">
        <v>11</v>
      </c>
      <c r="C44" s="30"/>
      <c r="D44" s="121" t="s">
        <v>536</v>
      </c>
      <c r="E44" s="30"/>
      <c r="F44" s="121" t="s">
        <v>537</v>
      </c>
      <c r="G44" s="122" t="s">
        <v>538</v>
      </c>
      <c r="H44" s="124"/>
      <c r="I44" s="32">
        <v>11200</v>
      </c>
      <c r="J44" s="124"/>
    </row>
    <row r="45" spans="1:10" ht="36">
      <c r="A45" s="124" t="s">
        <v>420</v>
      </c>
      <c r="B45" s="121" t="s">
        <v>11</v>
      </c>
      <c r="C45" s="44" t="s">
        <v>580</v>
      </c>
      <c r="D45" s="121" t="s">
        <v>581</v>
      </c>
      <c r="E45" s="121" t="s">
        <v>582</v>
      </c>
      <c r="F45" s="35" t="s">
        <v>583</v>
      </c>
      <c r="G45" s="35" t="s">
        <v>584</v>
      </c>
      <c r="H45" s="124"/>
      <c r="I45" s="32">
        <v>31818</v>
      </c>
      <c r="J45" s="124"/>
    </row>
    <row r="46" spans="1:10" ht="31.2">
      <c r="A46" s="124" t="s">
        <v>714</v>
      </c>
      <c r="B46" s="121" t="s">
        <v>11</v>
      </c>
      <c r="C46" s="44" t="s">
        <v>580</v>
      </c>
      <c r="D46" s="124" t="s">
        <v>715</v>
      </c>
      <c r="E46" s="124" t="s">
        <v>716</v>
      </c>
      <c r="F46" s="124" t="s">
        <v>717</v>
      </c>
      <c r="G46" s="124" t="s">
        <v>718</v>
      </c>
      <c r="H46" s="124"/>
      <c r="I46" s="32">
        <v>1886.8</v>
      </c>
      <c r="J46" s="124"/>
    </row>
    <row r="47" spans="1:10" ht="31.2">
      <c r="A47" s="121" t="s">
        <v>732</v>
      </c>
      <c r="B47" s="121" t="s">
        <v>11</v>
      </c>
      <c r="C47" s="121" t="s">
        <v>580</v>
      </c>
      <c r="D47" s="121" t="s">
        <v>733</v>
      </c>
      <c r="E47" s="121" t="s">
        <v>524</v>
      </c>
      <c r="F47" s="124" t="s">
        <v>734</v>
      </c>
      <c r="G47" s="124" t="s">
        <v>242</v>
      </c>
      <c r="H47" s="124"/>
      <c r="I47" s="32">
        <v>31802.5</v>
      </c>
      <c r="J47" s="124"/>
    </row>
    <row r="48" spans="1:10" ht="36">
      <c r="A48" s="124" t="s">
        <v>592</v>
      </c>
      <c r="B48" s="121" t="s">
        <v>11</v>
      </c>
      <c r="C48" s="44" t="s">
        <v>580</v>
      </c>
      <c r="D48" s="121" t="s">
        <v>593</v>
      </c>
      <c r="E48" s="121"/>
      <c r="F48" s="35" t="s">
        <v>594</v>
      </c>
      <c r="G48" s="35" t="s">
        <v>584</v>
      </c>
      <c r="H48" s="124"/>
      <c r="I48" s="32">
        <v>63600</v>
      </c>
      <c r="J48" s="124"/>
    </row>
    <row r="49" spans="1:10" ht="31.2">
      <c r="A49" s="121" t="s">
        <v>417</v>
      </c>
      <c r="B49" s="121" t="s">
        <v>11</v>
      </c>
      <c r="C49" s="121" t="s">
        <v>580</v>
      </c>
      <c r="D49" s="121" t="s">
        <v>719</v>
      </c>
      <c r="E49" s="121" t="s">
        <v>720</v>
      </c>
      <c r="F49" s="124" t="s">
        <v>721</v>
      </c>
      <c r="G49" s="124" t="s">
        <v>722</v>
      </c>
      <c r="H49" s="124"/>
      <c r="I49" s="32">
        <v>34920</v>
      </c>
      <c r="J49" s="124"/>
    </row>
    <row r="50" spans="1:10" ht="46.8">
      <c r="A50" s="103" t="s">
        <v>423</v>
      </c>
      <c r="B50" s="106" t="s">
        <v>11</v>
      </c>
      <c r="C50" s="45" t="s">
        <v>418</v>
      </c>
      <c r="D50" s="104" t="s">
        <v>428</v>
      </c>
      <c r="E50" s="106" t="s">
        <v>429</v>
      </c>
      <c r="F50" s="68" t="s">
        <v>424</v>
      </c>
      <c r="G50" s="106" t="s">
        <v>426</v>
      </c>
      <c r="H50" s="39">
        <v>12</v>
      </c>
      <c r="I50" s="32">
        <v>36751.699999999997</v>
      </c>
      <c r="J50" s="39"/>
    </row>
    <row r="51" spans="1:10">
      <c r="A51" s="167" t="s">
        <v>157</v>
      </c>
      <c r="B51" s="168"/>
      <c r="C51" s="168"/>
      <c r="D51" s="168"/>
      <c r="E51" s="168"/>
      <c r="F51" s="168"/>
      <c r="G51" s="169"/>
      <c r="H51" s="31">
        <f>SUM(H39:H50)</f>
        <v>283</v>
      </c>
      <c r="I51" s="33">
        <f>SUM(I39:I50)</f>
        <v>316912.35000000003</v>
      </c>
      <c r="J51" s="39"/>
    </row>
    <row r="52" spans="1:10" ht="46.8">
      <c r="A52" s="45" t="s">
        <v>547</v>
      </c>
      <c r="B52" s="121" t="s">
        <v>46</v>
      </c>
      <c r="C52" s="121" t="s">
        <v>226</v>
      </c>
      <c r="D52" s="45" t="s">
        <v>548</v>
      </c>
      <c r="E52" s="45" t="s">
        <v>549</v>
      </c>
      <c r="F52" s="121" t="s">
        <v>550</v>
      </c>
      <c r="G52" s="121" t="s">
        <v>426</v>
      </c>
      <c r="H52" s="31"/>
      <c r="I52" s="32">
        <v>77754.899999999994</v>
      </c>
      <c r="J52" s="124"/>
    </row>
    <row r="53" spans="1:10">
      <c r="A53" s="62" t="s">
        <v>709</v>
      </c>
      <c r="B53" s="121" t="s">
        <v>46</v>
      </c>
      <c r="C53" s="121" t="s">
        <v>226</v>
      </c>
      <c r="D53" s="121" t="s">
        <v>160</v>
      </c>
      <c r="E53" s="62"/>
      <c r="F53" s="121" t="s">
        <v>710</v>
      </c>
      <c r="G53" s="121" t="s">
        <v>711</v>
      </c>
      <c r="H53" s="31"/>
      <c r="I53" s="32">
        <v>11910</v>
      </c>
      <c r="J53" s="124"/>
    </row>
    <row r="54" spans="1:10" ht="31.2">
      <c r="A54" s="158"/>
      <c r="B54" s="134" t="s">
        <v>46</v>
      </c>
      <c r="C54" s="134"/>
      <c r="D54" s="134" t="s">
        <v>823</v>
      </c>
      <c r="E54" s="62"/>
      <c r="F54" s="134" t="s">
        <v>824</v>
      </c>
      <c r="G54" s="136" t="s">
        <v>246</v>
      </c>
      <c r="H54" s="31"/>
      <c r="I54" s="32">
        <v>60000</v>
      </c>
      <c r="J54" s="129"/>
    </row>
    <row r="55" spans="1:10" ht="31.2">
      <c r="A55" s="76"/>
      <c r="B55" s="77" t="s">
        <v>46</v>
      </c>
      <c r="C55" s="78" t="s">
        <v>226</v>
      </c>
      <c r="D55" s="42" t="s">
        <v>292</v>
      </c>
      <c r="E55" s="79"/>
      <c r="F55" s="80" t="s">
        <v>294</v>
      </c>
      <c r="G55" s="81" t="s">
        <v>295</v>
      </c>
      <c r="H55" s="39">
        <v>10</v>
      </c>
      <c r="I55" s="39"/>
      <c r="J55" s="39"/>
    </row>
    <row r="56" spans="1:10">
      <c r="A56" s="167" t="s">
        <v>157</v>
      </c>
      <c r="B56" s="168"/>
      <c r="C56" s="168"/>
      <c r="D56" s="168"/>
      <c r="E56" s="168"/>
      <c r="F56" s="168"/>
      <c r="G56" s="169"/>
      <c r="H56" s="31">
        <f>SUM(H55)</f>
        <v>10</v>
      </c>
      <c r="I56" s="33">
        <f>SUM(I52:I55)</f>
        <v>149664.9</v>
      </c>
      <c r="J56" s="39"/>
    </row>
    <row r="57" spans="1:10">
      <c r="A57" s="45" t="s">
        <v>514</v>
      </c>
      <c r="B57" s="121" t="s">
        <v>47</v>
      </c>
      <c r="C57" s="45" t="s">
        <v>515</v>
      </c>
      <c r="D57" s="45" t="s">
        <v>516</v>
      </c>
      <c r="E57" s="45"/>
      <c r="F57" s="121" t="s">
        <v>517</v>
      </c>
      <c r="G57" s="45" t="s">
        <v>313</v>
      </c>
      <c r="H57" s="31"/>
      <c r="I57" s="32">
        <v>15000</v>
      </c>
      <c r="J57" s="124"/>
    </row>
    <row r="58" spans="1:10" ht="18">
      <c r="A58" s="124" t="s">
        <v>683</v>
      </c>
      <c r="B58" s="123" t="s">
        <v>47</v>
      </c>
      <c r="C58" s="123" t="s">
        <v>515</v>
      </c>
      <c r="D58" s="121" t="s">
        <v>684</v>
      </c>
      <c r="E58" s="121"/>
      <c r="F58" s="35" t="s">
        <v>685</v>
      </c>
      <c r="G58" s="121" t="s">
        <v>244</v>
      </c>
      <c r="H58" s="31"/>
      <c r="I58" s="32">
        <v>7500</v>
      </c>
      <c r="J58" s="124"/>
    </row>
    <row r="59" spans="1:10" ht="31.2">
      <c r="A59" s="152" t="s">
        <v>768</v>
      </c>
      <c r="B59" s="123" t="s">
        <v>47</v>
      </c>
      <c r="C59" s="123" t="s">
        <v>515</v>
      </c>
      <c r="D59" s="51" t="s">
        <v>769</v>
      </c>
      <c r="E59" s="51"/>
      <c r="F59" s="123" t="s">
        <v>573</v>
      </c>
      <c r="G59" s="121" t="s">
        <v>244</v>
      </c>
      <c r="H59" s="31"/>
      <c r="I59" s="32">
        <v>15000</v>
      </c>
      <c r="J59" s="124"/>
    </row>
    <row r="60" spans="1:10">
      <c r="A60" s="86"/>
      <c r="B60" s="121" t="s">
        <v>47</v>
      </c>
      <c r="C60" s="114"/>
      <c r="D60" s="121" t="s">
        <v>682</v>
      </c>
      <c r="E60" s="114"/>
      <c r="F60" s="121" t="s">
        <v>660</v>
      </c>
      <c r="G60" s="121" t="s">
        <v>244</v>
      </c>
      <c r="H60" s="31"/>
      <c r="I60" s="32">
        <v>7500</v>
      </c>
      <c r="J60" s="124"/>
    </row>
    <row r="61" spans="1:10" ht="31.2">
      <c r="A61" s="129" t="s">
        <v>743</v>
      </c>
      <c r="B61" s="134" t="s">
        <v>47</v>
      </c>
      <c r="C61" s="134" t="s">
        <v>744</v>
      </c>
      <c r="D61" s="129" t="s">
        <v>788</v>
      </c>
      <c r="E61" s="129"/>
      <c r="F61" s="129" t="s">
        <v>730</v>
      </c>
      <c r="G61" s="129" t="s">
        <v>244</v>
      </c>
      <c r="H61" s="31"/>
      <c r="I61" s="32">
        <v>7500</v>
      </c>
      <c r="J61" s="129"/>
    </row>
    <row r="62" spans="1:10">
      <c r="A62" s="124" t="s">
        <v>743</v>
      </c>
      <c r="B62" s="121" t="s">
        <v>47</v>
      </c>
      <c r="C62" s="121" t="s">
        <v>744</v>
      </c>
      <c r="D62" s="124" t="s">
        <v>745</v>
      </c>
      <c r="E62" s="124"/>
      <c r="F62" s="124" t="s">
        <v>746</v>
      </c>
      <c r="G62" s="124" t="s">
        <v>246</v>
      </c>
      <c r="H62" s="31"/>
      <c r="I62" s="32">
        <v>58787</v>
      </c>
      <c r="J62" s="124"/>
    </row>
    <row r="63" spans="1:10">
      <c r="A63" s="86"/>
      <c r="B63" s="121" t="s">
        <v>47</v>
      </c>
      <c r="C63" s="114"/>
      <c r="D63" s="121" t="s">
        <v>690</v>
      </c>
      <c r="E63" s="114"/>
      <c r="F63" s="121" t="s">
        <v>691</v>
      </c>
      <c r="G63" s="121" t="s">
        <v>692</v>
      </c>
      <c r="H63" s="31"/>
      <c r="I63" s="32">
        <v>692.71</v>
      </c>
      <c r="J63" s="124"/>
    </row>
    <row r="64" spans="1:10" ht="31.2">
      <c r="A64" s="72" t="s">
        <v>431</v>
      </c>
      <c r="B64" s="121" t="s">
        <v>770</v>
      </c>
      <c r="C64" s="45" t="s">
        <v>432</v>
      </c>
      <c r="D64" s="107" t="s">
        <v>433</v>
      </c>
      <c r="E64" s="45"/>
      <c r="F64" s="106" t="s">
        <v>390</v>
      </c>
      <c r="G64" s="106" t="s">
        <v>313</v>
      </c>
      <c r="H64" s="39">
        <v>13</v>
      </c>
      <c r="I64" s="39">
        <v>7500</v>
      </c>
      <c r="J64" s="39"/>
    </row>
    <row r="65" spans="1:10">
      <c r="A65" s="167" t="s">
        <v>157</v>
      </c>
      <c r="B65" s="168"/>
      <c r="C65" s="168"/>
      <c r="D65" s="168"/>
      <c r="E65" s="168"/>
      <c r="F65" s="168"/>
      <c r="G65" s="169"/>
      <c r="H65" s="31">
        <f>SUM(H64)</f>
        <v>13</v>
      </c>
      <c r="I65" s="33">
        <f>SUM(I57:I64)</f>
        <v>119479.71</v>
      </c>
      <c r="J65" s="39"/>
    </row>
    <row r="66" spans="1:10" ht="36">
      <c r="A66" s="124" t="s">
        <v>609</v>
      </c>
      <c r="B66" s="121" t="s">
        <v>49</v>
      </c>
      <c r="C66" s="44" t="s">
        <v>452</v>
      </c>
      <c r="D66" s="121" t="s">
        <v>610</v>
      </c>
      <c r="E66" s="121"/>
      <c r="F66" s="35" t="s">
        <v>611</v>
      </c>
      <c r="G66" s="35" t="s">
        <v>244</v>
      </c>
      <c r="H66" s="31"/>
      <c r="I66" s="32">
        <v>4200</v>
      </c>
      <c r="J66" s="124"/>
    </row>
    <row r="67" spans="1:10" ht="18">
      <c r="A67" s="45" t="s">
        <v>637</v>
      </c>
      <c r="B67" s="121" t="s">
        <v>49</v>
      </c>
      <c r="C67" s="45" t="s">
        <v>638</v>
      </c>
      <c r="D67" s="45" t="s">
        <v>160</v>
      </c>
      <c r="E67" s="45" t="s">
        <v>639</v>
      </c>
      <c r="F67" s="35" t="s">
        <v>640</v>
      </c>
      <c r="G67" s="35" t="s">
        <v>641</v>
      </c>
      <c r="H67" s="31"/>
      <c r="I67" s="32">
        <v>1364.4</v>
      </c>
      <c r="J67" s="124"/>
    </row>
    <row r="68" spans="1:10">
      <c r="A68" s="124"/>
      <c r="B68" s="121" t="s">
        <v>49</v>
      </c>
      <c r="C68" s="44" t="s">
        <v>638</v>
      </c>
      <c r="D68" s="124" t="s">
        <v>642</v>
      </c>
      <c r="E68" s="124"/>
      <c r="F68" s="124" t="s">
        <v>643</v>
      </c>
      <c r="G68" s="124" t="s">
        <v>242</v>
      </c>
      <c r="H68" s="31"/>
      <c r="I68" s="32">
        <v>38350</v>
      </c>
      <c r="J68" s="124"/>
    </row>
    <row r="69" spans="1:10" ht="31.2">
      <c r="A69" s="124" t="s">
        <v>764</v>
      </c>
      <c r="B69" s="121" t="s">
        <v>49</v>
      </c>
      <c r="C69" s="44" t="s">
        <v>638</v>
      </c>
      <c r="D69" s="124" t="s">
        <v>765</v>
      </c>
      <c r="E69" s="124"/>
      <c r="F69" s="124" t="s">
        <v>766</v>
      </c>
      <c r="G69" s="124" t="s">
        <v>767</v>
      </c>
      <c r="H69" s="31"/>
      <c r="I69" s="32">
        <v>58397.7</v>
      </c>
      <c r="J69" s="124"/>
    </row>
    <row r="70" spans="1:10" ht="31.2">
      <c r="A70" s="103" t="s">
        <v>451</v>
      </c>
      <c r="B70" s="106" t="s">
        <v>49</v>
      </c>
      <c r="C70" s="44" t="s">
        <v>452</v>
      </c>
      <c r="D70" s="104" t="s">
        <v>453</v>
      </c>
      <c r="E70" s="53"/>
      <c r="F70" s="106" t="s">
        <v>454</v>
      </c>
      <c r="G70" s="106" t="s">
        <v>455</v>
      </c>
      <c r="H70" s="39">
        <v>1</v>
      </c>
      <c r="I70" s="32">
        <v>38000</v>
      </c>
      <c r="J70" s="39"/>
    </row>
    <row r="71" spans="1:10">
      <c r="A71" s="167" t="s">
        <v>157</v>
      </c>
      <c r="B71" s="168"/>
      <c r="C71" s="168"/>
      <c r="D71" s="168"/>
      <c r="E71" s="168"/>
      <c r="F71" s="168"/>
      <c r="G71" s="169"/>
      <c r="H71" s="31">
        <f>SUM(H70)</f>
        <v>1</v>
      </c>
      <c r="I71" s="33">
        <f>SUM(I66:I70)</f>
        <v>140312.1</v>
      </c>
      <c r="J71" s="39"/>
    </row>
    <row r="72" spans="1:10" ht="18">
      <c r="A72" s="45" t="s">
        <v>595</v>
      </c>
      <c r="B72" s="121" t="s">
        <v>51</v>
      </c>
      <c r="C72" s="45" t="s">
        <v>279</v>
      </c>
      <c r="D72" s="45" t="s">
        <v>596</v>
      </c>
      <c r="E72" s="45"/>
      <c r="F72" s="35" t="s">
        <v>597</v>
      </c>
      <c r="G72" s="35" t="s">
        <v>598</v>
      </c>
      <c r="H72" s="31"/>
      <c r="I72" s="32">
        <v>29923</v>
      </c>
      <c r="J72" s="124"/>
    </row>
    <row r="73" spans="1:10" ht="31.2">
      <c r="A73" s="63" t="s">
        <v>806</v>
      </c>
      <c r="B73" s="134" t="s">
        <v>51</v>
      </c>
      <c r="C73" s="45" t="s">
        <v>807</v>
      </c>
      <c r="D73" s="45" t="s">
        <v>808</v>
      </c>
      <c r="E73" s="45"/>
      <c r="F73" s="68" t="s">
        <v>730</v>
      </c>
      <c r="G73" s="132" t="s">
        <v>242</v>
      </c>
      <c r="H73" s="31"/>
      <c r="I73" s="32">
        <v>20000</v>
      </c>
      <c r="J73" s="129"/>
    </row>
    <row r="74" spans="1:10" ht="18">
      <c r="A74" s="45" t="s">
        <v>388</v>
      </c>
      <c r="B74" s="106" t="s">
        <v>51</v>
      </c>
      <c r="C74" s="45" t="s">
        <v>279</v>
      </c>
      <c r="D74" s="106" t="s">
        <v>389</v>
      </c>
      <c r="E74" s="45"/>
      <c r="F74" s="35" t="s">
        <v>390</v>
      </c>
      <c r="G74" s="35" t="s">
        <v>313</v>
      </c>
      <c r="H74" s="39">
        <v>70</v>
      </c>
      <c r="I74" s="39"/>
      <c r="J74" s="39"/>
    </row>
    <row r="75" spans="1:10">
      <c r="A75" s="167" t="s">
        <v>157</v>
      </c>
      <c r="B75" s="168"/>
      <c r="C75" s="168"/>
      <c r="D75" s="168"/>
      <c r="E75" s="168"/>
      <c r="F75" s="168"/>
      <c r="G75" s="169"/>
      <c r="H75" s="31">
        <f>SUM(H74)</f>
        <v>70</v>
      </c>
      <c r="I75" s="33">
        <f>SUM(I72:I74)</f>
        <v>49923</v>
      </c>
      <c r="J75" s="39"/>
    </row>
    <row r="76" spans="1:10" ht="78">
      <c r="A76" s="45" t="s">
        <v>834</v>
      </c>
      <c r="B76" s="155" t="s">
        <v>118</v>
      </c>
      <c r="C76" s="45" t="s">
        <v>575</v>
      </c>
      <c r="D76" s="45" t="s">
        <v>835</v>
      </c>
      <c r="E76" s="45"/>
      <c r="F76" s="155" t="s">
        <v>836</v>
      </c>
      <c r="G76" s="155" t="s">
        <v>837</v>
      </c>
      <c r="H76" s="31"/>
      <c r="I76" s="32">
        <v>8617.26</v>
      </c>
      <c r="J76" s="156"/>
    </row>
    <row r="77" spans="1:10">
      <c r="A77" s="167" t="s">
        <v>157</v>
      </c>
      <c r="B77" s="168"/>
      <c r="C77" s="168"/>
      <c r="D77" s="168"/>
      <c r="E77" s="168"/>
      <c r="F77" s="168"/>
      <c r="G77" s="169"/>
      <c r="H77" s="31"/>
      <c r="I77" s="33">
        <f>SUM(I76)</f>
        <v>8617.26</v>
      </c>
      <c r="J77" s="156"/>
    </row>
    <row r="78" spans="1:10">
      <c r="A78" s="99" t="s">
        <v>400</v>
      </c>
      <c r="B78" s="38" t="s">
        <v>12</v>
      </c>
      <c r="C78" s="51" t="s">
        <v>392</v>
      </c>
      <c r="D78" s="45" t="s">
        <v>401</v>
      </c>
      <c r="E78" s="45"/>
      <c r="F78" s="106" t="s">
        <v>402</v>
      </c>
      <c r="G78" s="106" t="s">
        <v>403</v>
      </c>
      <c r="H78" s="39"/>
      <c r="I78" s="39"/>
      <c r="J78" s="39"/>
    </row>
    <row r="79" spans="1:10" ht="15.6" customHeight="1">
      <c r="A79" s="99" t="s">
        <v>391</v>
      </c>
      <c r="B79" s="38" t="s">
        <v>12</v>
      </c>
      <c r="C79" s="51" t="s">
        <v>392</v>
      </c>
      <c r="D79" s="45" t="s">
        <v>393</v>
      </c>
      <c r="E79" s="45"/>
      <c r="F79" s="106" t="s">
        <v>494</v>
      </c>
      <c r="G79" s="106" t="s">
        <v>394</v>
      </c>
      <c r="H79" s="39">
        <v>50</v>
      </c>
      <c r="I79" s="39"/>
      <c r="J79" s="39"/>
    </row>
    <row r="80" spans="1:10" ht="33.6" customHeight="1">
      <c r="A80" s="63" t="s">
        <v>839</v>
      </c>
      <c r="B80" s="161" t="s">
        <v>12</v>
      </c>
      <c r="C80" s="45" t="s">
        <v>840</v>
      </c>
      <c r="D80" s="45" t="s">
        <v>841</v>
      </c>
      <c r="E80" s="45"/>
      <c r="F80" s="161" t="s">
        <v>247</v>
      </c>
      <c r="G80" s="160" t="s">
        <v>242</v>
      </c>
      <c r="H80" s="124"/>
      <c r="I80" s="124">
        <v>91.6</v>
      </c>
      <c r="J80" s="124"/>
    </row>
    <row r="81" spans="1:10" ht="33.6" customHeight="1">
      <c r="A81" s="63" t="s">
        <v>842</v>
      </c>
      <c r="B81" s="161" t="s">
        <v>12</v>
      </c>
      <c r="C81" s="45" t="s">
        <v>840</v>
      </c>
      <c r="D81" s="45" t="s">
        <v>843</v>
      </c>
      <c r="E81" s="45"/>
      <c r="F81" s="161" t="s">
        <v>247</v>
      </c>
      <c r="G81" s="160" t="s">
        <v>244</v>
      </c>
      <c r="H81" s="159"/>
      <c r="I81" s="32">
        <v>15000</v>
      </c>
      <c r="J81" s="159"/>
    </row>
    <row r="82" spans="1:10" ht="33.6" customHeight="1">
      <c r="A82" s="63" t="s">
        <v>842</v>
      </c>
      <c r="B82" s="161" t="s">
        <v>12</v>
      </c>
      <c r="C82" s="45" t="s">
        <v>840</v>
      </c>
      <c r="D82" s="45" t="s">
        <v>844</v>
      </c>
      <c r="E82" s="45"/>
      <c r="F82" s="161" t="s">
        <v>762</v>
      </c>
      <c r="G82" s="160" t="s">
        <v>845</v>
      </c>
      <c r="H82" s="159"/>
      <c r="I82" s="32">
        <v>15600</v>
      </c>
      <c r="J82" s="159"/>
    </row>
    <row r="83" spans="1:10" ht="31.2">
      <c r="A83" s="39" t="s">
        <v>342</v>
      </c>
      <c r="B83" s="38" t="s">
        <v>12</v>
      </c>
      <c r="C83" s="38">
        <v>120002611</v>
      </c>
      <c r="D83" s="106" t="s">
        <v>343</v>
      </c>
      <c r="E83" s="106"/>
      <c r="F83" s="35" t="s">
        <v>344</v>
      </c>
      <c r="G83" s="106" t="s">
        <v>345</v>
      </c>
      <c r="H83" s="39">
        <v>12</v>
      </c>
      <c r="I83" s="32">
        <v>1400</v>
      </c>
      <c r="J83" s="39"/>
    </row>
    <row r="84" spans="1:10" ht="15.6" customHeight="1">
      <c r="A84" s="167" t="s">
        <v>157</v>
      </c>
      <c r="B84" s="168"/>
      <c r="C84" s="168"/>
      <c r="D84" s="168"/>
      <c r="E84" s="168"/>
      <c r="F84" s="168"/>
      <c r="G84" s="169"/>
      <c r="H84" s="31">
        <f>SUM(H78:H83)</f>
        <v>62</v>
      </c>
      <c r="I84" s="33">
        <f>SUM(I78:I83)</f>
        <v>32091.599999999999</v>
      </c>
      <c r="J84" s="39"/>
    </row>
    <row r="85" spans="1:10" ht="15.6" customHeight="1">
      <c r="A85" s="119" t="s">
        <v>530</v>
      </c>
      <c r="B85" s="119" t="s">
        <v>14</v>
      </c>
      <c r="C85" s="47"/>
      <c r="D85" s="119" t="s">
        <v>273</v>
      </c>
      <c r="E85" s="119"/>
      <c r="F85" s="54" t="s">
        <v>531</v>
      </c>
      <c r="G85" s="119" t="s">
        <v>532</v>
      </c>
      <c r="H85" s="31"/>
      <c r="I85" s="124">
        <v>4602.8500000000004</v>
      </c>
      <c r="J85" s="124"/>
    </row>
    <row r="86" spans="1:10" ht="15.6" customHeight="1">
      <c r="A86" s="45" t="s">
        <v>599</v>
      </c>
      <c r="B86" s="121" t="s">
        <v>600</v>
      </c>
      <c r="C86" s="45" t="s">
        <v>601</v>
      </c>
      <c r="D86" s="45" t="s">
        <v>602</v>
      </c>
      <c r="E86" s="45"/>
      <c r="F86" s="35" t="s">
        <v>603</v>
      </c>
      <c r="G86" s="35" t="s">
        <v>604</v>
      </c>
      <c r="H86" s="31"/>
      <c r="I86" s="32">
        <v>4550</v>
      </c>
      <c r="J86" s="124"/>
    </row>
    <row r="87" spans="1:10" ht="46.8">
      <c r="A87" s="82" t="s">
        <v>288</v>
      </c>
      <c r="B87" s="96" t="s">
        <v>14</v>
      </c>
      <c r="C87" s="96" t="s">
        <v>289</v>
      </c>
      <c r="D87" s="96" t="s">
        <v>290</v>
      </c>
      <c r="E87" s="75"/>
      <c r="F87" s="96" t="s">
        <v>293</v>
      </c>
      <c r="G87" s="83" t="s">
        <v>291</v>
      </c>
      <c r="H87" s="39">
        <v>4</v>
      </c>
      <c r="I87" s="32">
        <v>40136.6</v>
      </c>
      <c r="J87" s="32"/>
    </row>
    <row r="88" spans="1:10">
      <c r="A88" s="167" t="s">
        <v>157</v>
      </c>
      <c r="B88" s="168"/>
      <c r="C88" s="168"/>
      <c r="D88" s="168"/>
      <c r="E88" s="168"/>
      <c r="F88" s="168"/>
      <c r="G88" s="169"/>
      <c r="H88" s="31">
        <f>SUM(H87)</f>
        <v>4</v>
      </c>
      <c r="I88" s="33">
        <f>SUM(I85:I87)</f>
        <v>49289.45</v>
      </c>
      <c r="J88" s="32"/>
    </row>
    <row r="89" spans="1:10">
      <c r="A89" s="115"/>
      <c r="B89" s="121" t="s">
        <v>165</v>
      </c>
      <c r="C89" s="121"/>
      <c r="D89" s="121" t="s">
        <v>785</v>
      </c>
      <c r="E89" s="121"/>
      <c r="F89" s="121" t="s">
        <v>786</v>
      </c>
      <c r="G89" s="143" t="s">
        <v>787</v>
      </c>
      <c r="H89" s="31"/>
      <c r="I89" s="32">
        <v>11275.8</v>
      </c>
      <c r="J89" s="32"/>
    </row>
    <row r="90" spans="1:10" ht="31.2">
      <c r="A90" s="45" t="s">
        <v>574</v>
      </c>
      <c r="B90" s="121" t="s">
        <v>165</v>
      </c>
      <c r="C90" s="45" t="s">
        <v>575</v>
      </c>
      <c r="D90" s="121" t="s">
        <v>576</v>
      </c>
      <c r="E90" s="49" t="s">
        <v>577</v>
      </c>
      <c r="F90" s="121" t="s">
        <v>578</v>
      </c>
      <c r="G90" s="35" t="s">
        <v>579</v>
      </c>
      <c r="H90" s="31"/>
      <c r="I90" s="32">
        <v>30000</v>
      </c>
      <c r="J90" s="32"/>
    </row>
    <row r="91" spans="1:10">
      <c r="A91" s="167" t="s">
        <v>157</v>
      </c>
      <c r="B91" s="168"/>
      <c r="C91" s="168"/>
      <c r="D91" s="168"/>
      <c r="E91" s="168"/>
      <c r="F91" s="168"/>
      <c r="G91" s="169"/>
      <c r="H91" s="31"/>
      <c r="I91" s="33">
        <f>SUM(I89:I90)</f>
        <v>41275.800000000003</v>
      </c>
      <c r="J91" s="32"/>
    </row>
    <row r="92" spans="1:10">
      <c r="A92" s="45" t="s">
        <v>605</v>
      </c>
      <c r="B92" s="107" t="s">
        <v>53</v>
      </c>
      <c r="C92" s="45"/>
      <c r="D92" s="45" t="s">
        <v>232</v>
      </c>
      <c r="E92" s="53" t="s">
        <v>606</v>
      </c>
      <c r="F92" s="121" t="s">
        <v>607</v>
      </c>
      <c r="G92" s="121" t="s">
        <v>608</v>
      </c>
      <c r="H92" s="31"/>
      <c r="I92" s="32">
        <v>41758.5</v>
      </c>
      <c r="J92" s="32"/>
    </row>
    <row r="93" spans="1:10">
      <c r="A93" s="167" t="s">
        <v>157</v>
      </c>
      <c r="B93" s="168"/>
      <c r="C93" s="168"/>
      <c r="D93" s="168"/>
      <c r="E93" s="168"/>
      <c r="F93" s="168"/>
      <c r="G93" s="169"/>
      <c r="H93" s="31"/>
      <c r="I93" s="33">
        <f>SUM(I92)</f>
        <v>41758.5</v>
      </c>
      <c r="J93" s="32"/>
    </row>
    <row r="94" spans="1:10">
      <c r="A94" s="121" t="s">
        <v>751</v>
      </c>
      <c r="B94" s="121" t="s">
        <v>97</v>
      </c>
      <c r="C94" s="121" t="s">
        <v>752</v>
      </c>
      <c r="D94" s="146" t="s">
        <v>576</v>
      </c>
      <c r="E94" s="121"/>
      <c r="F94" s="121" t="s">
        <v>753</v>
      </c>
      <c r="G94" s="121" t="s">
        <v>754</v>
      </c>
      <c r="H94" s="31"/>
      <c r="I94" s="32">
        <v>18355.400000000001</v>
      </c>
      <c r="J94" s="32"/>
    </row>
    <row r="95" spans="1:10" ht="31.2">
      <c r="A95" s="63" t="s">
        <v>360</v>
      </c>
      <c r="B95" s="106" t="s">
        <v>97</v>
      </c>
      <c r="C95" s="45" t="s">
        <v>361</v>
      </c>
      <c r="D95" s="45" t="s">
        <v>362</v>
      </c>
      <c r="E95" s="45"/>
      <c r="F95" s="68" t="s">
        <v>363</v>
      </c>
      <c r="G95" s="104" t="s">
        <v>313</v>
      </c>
      <c r="H95" s="39">
        <v>85</v>
      </c>
      <c r="I95" s="32">
        <v>30000</v>
      </c>
      <c r="J95" s="32"/>
    </row>
    <row r="96" spans="1:10">
      <c r="A96" s="167" t="s">
        <v>157</v>
      </c>
      <c r="B96" s="168"/>
      <c r="C96" s="168"/>
      <c r="D96" s="168"/>
      <c r="E96" s="168"/>
      <c r="F96" s="168"/>
      <c r="G96" s="169"/>
      <c r="H96" s="31">
        <f>SUM(H95)</f>
        <v>85</v>
      </c>
      <c r="I96" s="33">
        <f>SUM(I94:I95)</f>
        <v>48355.4</v>
      </c>
      <c r="J96" s="32"/>
    </row>
    <row r="97" spans="1:10" ht="31.2">
      <c r="A97" s="106" t="s">
        <v>490</v>
      </c>
      <c r="B97" s="106" t="s">
        <v>55</v>
      </c>
      <c r="C97" s="106" t="s">
        <v>491</v>
      </c>
      <c r="D97" s="106" t="s">
        <v>492</v>
      </c>
      <c r="E97" s="106"/>
      <c r="F97" s="106" t="s">
        <v>366</v>
      </c>
      <c r="G97" s="106" t="s">
        <v>493</v>
      </c>
      <c r="H97" s="106">
        <v>5</v>
      </c>
      <c r="I97" s="32">
        <v>20448.900000000001</v>
      </c>
      <c r="J97" s="32"/>
    </row>
    <row r="98" spans="1:10">
      <c r="A98" s="167" t="s">
        <v>157</v>
      </c>
      <c r="B98" s="168"/>
      <c r="C98" s="168"/>
      <c r="D98" s="168"/>
      <c r="E98" s="168"/>
      <c r="F98" s="168"/>
      <c r="G98" s="169"/>
      <c r="H98" s="31">
        <f>SUM(H97)</f>
        <v>5</v>
      </c>
      <c r="I98" s="33">
        <f>SUM(I97)</f>
        <v>20448.900000000001</v>
      </c>
      <c r="J98" s="32"/>
    </row>
    <row r="99" spans="1:10">
      <c r="A99" s="45" t="s">
        <v>551</v>
      </c>
      <c r="B99" s="121" t="s">
        <v>56</v>
      </c>
      <c r="C99" s="45"/>
      <c r="D99" s="121" t="s">
        <v>160</v>
      </c>
      <c r="E99" s="45"/>
      <c r="F99" s="121" t="s">
        <v>552</v>
      </c>
      <c r="G99" s="69" t="s">
        <v>553</v>
      </c>
      <c r="H99" s="31"/>
      <c r="I99" s="32">
        <v>8800</v>
      </c>
      <c r="J99" s="32"/>
    </row>
    <row r="100" spans="1:10">
      <c r="A100" s="131" t="s">
        <v>789</v>
      </c>
      <c r="B100" s="134" t="s">
        <v>56</v>
      </c>
      <c r="C100" s="134" t="s">
        <v>658</v>
      </c>
      <c r="D100" s="134" t="s">
        <v>790</v>
      </c>
      <c r="E100" s="134"/>
      <c r="F100" s="134" t="s">
        <v>791</v>
      </c>
      <c r="G100" s="132" t="s">
        <v>792</v>
      </c>
      <c r="H100" s="31"/>
      <c r="I100" s="32">
        <v>1873.32</v>
      </c>
      <c r="J100" s="32"/>
    </row>
    <row r="101" spans="1:10">
      <c r="A101" s="117" t="s">
        <v>657</v>
      </c>
      <c r="B101" s="121" t="s">
        <v>56</v>
      </c>
      <c r="C101" s="121" t="s">
        <v>658</v>
      </c>
      <c r="D101" s="121" t="s">
        <v>659</v>
      </c>
      <c r="E101" s="121"/>
      <c r="F101" s="121" t="s">
        <v>660</v>
      </c>
      <c r="G101" s="118" t="s">
        <v>244</v>
      </c>
      <c r="H101" s="31"/>
      <c r="I101" s="32">
        <v>18600</v>
      </c>
      <c r="J101" s="32"/>
    </row>
    <row r="102" spans="1:10" ht="18">
      <c r="A102" s="45" t="s">
        <v>397</v>
      </c>
      <c r="B102" s="106" t="s">
        <v>56</v>
      </c>
      <c r="C102" s="45" t="s">
        <v>398</v>
      </c>
      <c r="D102" s="106" t="s">
        <v>399</v>
      </c>
      <c r="E102" s="49"/>
      <c r="F102" s="106" t="s">
        <v>316</v>
      </c>
      <c r="G102" s="35" t="s">
        <v>313</v>
      </c>
      <c r="H102" s="39">
        <v>150</v>
      </c>
      <c r="I102" s="32">
        <v>6540</v>
      </c>
      <c r="J102" s="32"/>
    </row>
    <row r="103" spans="1:10">
      <c r="A103" s="167" t="s">
        <v>157</v>
      </c>
      <c r="B103" s="168"/>
      <c r="C103" s="168"/>
      <c r="D103" s="168"/>
      <c r="E103" s="168"/>
      <c r="F103" s="168"/>
      <c r="G103" s="169"/>
      <c r="H103" s="31">
        <f>SUM(H102)</f>
        <v>150</v>
      </c>
      <c r="I103" s="33">
        <f>SUM(I99:I102)</f>
        <v>35813.32</v>
      </c>
      <c r="J103" s="32"/>
    </row>
    <row r="104" spans="1:10" ht="31.2">
      <c r="A104" s="45" t="s">
        <v>701</v>
      </c>
      <c r="B104" s="121" t="s">
        <v>58</v>
      </c>
      <c r="C104" s="45" t="s">
        <v>519</v>
      </c>
      <c r="D104" s="121" t="s">
        <v>702</v>
      </c>
      <c r="E104" s="49"/>
      <c r="F104" s="121" t="s">
        <v>703</v>
      </c>
      <c r="G104" s="35" t="s">
        <v>598</v>
      </c>
      <c r="H104" s="31"/>
      <c r="I104" s="32">
        <v>39548.800000000003</v>
      </c>
      <c r="J104" s="32"/>
    </row>
    <row r="105" spans="1:10">
      <c r="A105" s="138" t="s">
        <v>518</v>
      </c>
      <c r="B105" s="121" t="s">
        <v>58</v>
      </c>
      <c r="C105" s="45" t="s">
        <v>519</v>
      </c>
      <c r="D105" s="45" t="s">
        <v>520</v>
      </c>
      <c r="E105" s="45"/>
      <c r="F105" s="121" t="s">
        <v>521</v>
      </c>
      <c r="G105" s="121" t="s">
        <v>244</v>
      </c>
      <c r="H105" s="31"/>
      <c r="I105" s="32">
        <v>15800</v>
      </c>
      <c r="J105" s="32"/>
    </row>
    <row r="106" spans="1:10">
      <c r="A106" s="167" t="s">
        <v>157</v>
      </c>
      <c r="B106" s="168"/>
      <c r="C106" s="168"/>
      <c r="D106" s="168"/>
      <c r="E106" s="168"/>
      <c r="F106" s="168"/>
      <c r="G106" s="169"/>
      <c r="H106" s="31"/>
      <c r="I106" s="33">
        <f>SUM(I104:I105)</f>
        <v>55348.800000000003</v>
      </c>
      <c r="J106" s="32"/>
    </row>
    <row r="107" spans="1:10" ht="31.2">
      <c r="A107" s="103" t="s">
        <v>456</v>
      </c>
      <c r="B107" s="106" t="s">
        <v>15</v>
      </c>
      <c r="C107" s="44" t="s">
        <v>457</v>
      </c>
      <c r="D107" s="104" t="s">
        <v>458</v>
      </c>
      <c r="E107" s="45"/>
      <c r="F107" s="106" t="s">
        <v>459</v>
      </c>
      <c r="G107" s="106" t="s">
        <v>460</v>
      </c>
      <c r="H107" s="39">
        <v>2</v>
      </c>
      <c r="I107" s="32">
        <v>6756.8</v>
      </c>
      <c r="J107" s="32"/>
    </row>
    <row r="108" spans="1:10">
      <c r="A108" s="103" t="s">
        <v>461</v>
      </c>
      <c r="B108" s="106" t="s">
        <v>15</v>
      </c>
      <c r="C108" s="44" t="s">
        <v>457</v>
      </c>
      <c r="D108" s="104" t="s">
        <v>458</v>
      </c>
      <c r="E108" s="45" t="s">
        <v>463</v>
      </c>
      <c r="F108" s="106" t="s">
        <v>503</v>
      </c>
      <c r="G108" s="106" t="s">
        <v>462</v>
      </c>
      <c r="H108" s="39">
        <v>1</v>
      </c>
      <c r="I108" s="32">
        <v>410.3</v>
      </c>
      <c r="J108" s="32"/>
    </row>
    <row r="109" spans="1:10">
      <c r="A109" s="103"/>
      <c r="B109" s="106" t="s">
        <v>15</v>
      </c>
      <c r="C109" s="44" t="s">
        <v>457</v>
      </c>
      <c r="D109" s="104" t="s">
        <v>458</v>
      </c>
      <c r="E109" s="45" t="s">
        <v>504</v>
      </c>
      <c r="F109" s="106" t="s">
        <v>505</v>
      </c>
      <c r="G109" s="106" t="s">
        <v>462</v>
      </c>
      <c r="H109" s="39">
        <v>1</v>
      </c>
      <c r="I109" s="32">
        <v>19576.400000000001</v>
      </c>
      <c r="J109" s="32"/>
    </row>
    <row r="110" spans="1:10" ht="31.2">
      <c r="A110" s="164"/>
      <c r="B110" s="164" t="s">
        <v>15</v>
      </c>
      <c r="C110" s="164" t="s">
        <v>457</v>
      </c>
      <c r="D110" s="164" t="s">
        <v>160</v>
      </c>
      <c r="E110" s="164" t="s">
        <v>850</v>
      </c>
      <c r="F110" s="164" t="s">
        <v>851</v>
      </c>
      <c r="G110" s="164" t="s">
        <v>634</v>
      </c>
      <c r="H110" s="165"/>
      <c r="I110" s="32"/>
      <c r="J110" s="32">
        <v>98575</v>
      </c>
    </row>
    <row r="111" spans="1:10">
      <c r="A111" s="162" t="s">
        <v>631</v>
      </c>
      <c r="B111" s="164" t="s">
        <v>15</v>
      </c>
      <c r="C111" s="45" t="s">
        <v>457</v>
      </c>
      <c r="D111" s="163" t="s">
        <v>160</v>
      </c>
      <c r="E111" s="45" t="s">
        <v>852</v>
      </c>
      <c r="F111" s="164" t="s">
        <v>853</v>
      </c>
      <c r="G111" s="164" t="s">
        <v>634</v>
      </c>
      <c r="H111" s="165"/>
      <c r="I111" s="32"/>
      <c r="J111" s="32">
        <v>1660</v>
      </c>
    </row>
    <row r="112" spans="1:10" ht="31.2">
      <c r="A112" s="103" t="s">
        <v>461</v>
      </c>
      <c r="B112" s="106" t="s">
        <v>15</v>
      </c>
      <c r="C112" s="44" t="s">
        <v>457</v>
      </c>
      <c r="D112" s="104" t="s">
        <v>458</v>
      </c>
      <c r="E112" s="45" t="s">
        <v>506</v>
      </c>
      <c r="F112" s="106" t="s">
        <v>404</v>
      </c>
      <c r="G112" s="106" t="s">
        <v>462</v>
      </c>
      <c r="H112" s="39">
        <v>2</v>
      </c>
      <c r="I112" s="32"/>
      <c r="J112" s="32"/>
    </row>
    <row r="113" spans="1:10">
      <c r="A113" s="162" t="s">
        <v>631</v>
      </c>
      <c r="B113" s="164" t="s">
        <v>15</v>
      </c>
      <c r="C113" s="45" t="s">
        <v>457</v>
      </c>
      <c r="D113" s="163" t="s">
        <v>160</v>
      </c>
      <c r="E113" s="51" t="s">
        <v>854</v>
      </c>
      <c r="F113" s="166" t="s">
        <v>855</v>
      </c>
      <c r="G113" s="164" t="s">
        <v>634</v>
      </c>
      <c r="H113" s="165"/>
      <c r="I113" s="32"/>
      <c r="J113" s="32">
        <v>1418.4</v>
      </c>
    </row>
    <row r="114" spans="1:10">
      <c r="A114" s="117" t="s">
        <v>614</v>
      </c>
      <c r="B114" s="121" t="s">
        <v>15</v>
      </c>
      <c r="C114" s="121" t="s">
        <v>615</v>
      </c>
      <c r="D114" s="118" t="s">
        <v>160</v>
      </c>
      <c r="E114" s="53"/>
      <c r="F114" s="121" t="s">
        <v>616</v>
      </c>
      <c r="G114" s="121" t="s">
        <v>617</v>
      </c>
      <c r="H114" s="124"/>
      <c r="I114" s="32">
        <v>1262.2</v>
      </c>
      <c r="J114" s="32"/>
    </row>
    <row r="115" spans="1:10">
      <c r="A115" s="117" t="s">
        <v>631</v>
      </c>
      <c r="B115" s="121" t="s">
        <v>15</v>
      </c>
      <c r="C115" s="44" t="s">
        <v>457</v>
      </c>
      <c r="D115" s="118" t="s">
        <v>160</v>
      </c>
      <c r="E115" s="53" t="s">
        <v>632</v>
      </c>
      <c r="F115" s="121" t="s">
        <v>633</v>
      </c>
      <c r="G115" s="121" t="s">
        <v>634</v>
      </c>
      <c r="H115" s="124"/>
      <c r="I115" s="32">
        <v>1000</v>
      </c>
      <c r="J115" s="32"/>
    </row>
    <row r="116" spans="1:10" ht="31.2">
      <c r="A116" s="117" t="s">
        <v>456</v>
      </c>
      <c r="B116" s="121" t="s">
        <v>15</v>
      </c>
      <c r="C116" s="45" t="s">
        <v>457</v>
      </c>
      <c r="D116" s="118" t="s">
        <v>160</v>
      </c>
      <c r="E116" s="121" t="s">
        <v>771</v>
      </c>
      <c r="F116" s="121" t="s">
        <v>772</v>
      </c>
      <c r="G116" s="121" t="s">
        <v>773</v>
      </c>
      <c r="H116" s="124"/>
      <c r="I116" s="32">
        <v>746.4</v>
      </c>
      <c r="J116" s="32"/>
    </row>
    <row r="117" spans="1:10" ht="18">
      <c r="A117" s="117" t="s">
        <v>631</v>
      </c>
      <c r="B117" s="121" t="s">
        <v>15</v>
      </c>
      <c r="C117" s="45" t="s">
        <v>457</v>
      </c>
      <c r="D117" s="118" t="s">
        <v>160</v>
      </c>
      <c r="E117" s="121" t="s">
        <v>671</v>
      </c>
      <c r="F117" s="35" t="s">
        <v>672</v>
      </c>
      <c r="G117" s="121" t="s">
        <v>634</v>
      </c>
      <c r="H117" s="124"/>
      <c r="I117" s="32">
        <v>19960</v>
      </c>
      <c r="J117" s="32"/>
    </row>
    <row r="118" spans="1:10" ht="31.2">
      <c r="A118" s="117" t="s">
        <v>631</v>
      </c>
      <c r="B118" s="121" t="s">
        <v>15</v>
      </c>
      <c r="C118" s="44" t="s">
        <v>457</v>
      </c>
      <c r="D118" s="118" t="s">
        <v>760</v>
      </c>
      <c r="E118" s="53" t="s">
        <v>761</v>
      </c>
      <c r="F118" s="121" t="s">
        <v>762</v>
      </c>
      <c r="G118" s="121" t="s">
        <v>763</v>
      </c>
      <c r="H118" s="124"/>
      <c r="I118" s="32">
        <v>11287.5</v>
      </c>
      <c r="J118" s="32"/>
    </row>
    <row r="119" spans="1:10" ht="31.2">
      <c r="A119" s="117"/>
      <c r="B119" s="121" t="s">
        <v>15</v>
      </c>
      <c r="C119" s="45"/>
      <c r="D119" s="118" t="s">
        <v>712</v>
      </c>
      <c r="E119" s="123"/>
      <c r="F119" s="151" t="s">
        <v>713</v>
      </c>
      <c r="G119" s="121" t="s">
        <v>242</v>
      </c>
      <c r="H119" s="124"/>
      <c r="I119" s="32">
        <v>143825.65</v>
      </c>
      <c r="J119" s="32"/>
    </row>
    <row r="120" spans="1:10" ht="18">
      <c r="A120" s="131"/>
      <c r="B120" s="134" t="s">
        <v>15</v>
      </c>
      <c r="C120" s="45"/>
      <c r="D120" s="132" t="s">
        <v>827</v>
      </c>
      <c r="E120" s="130"/>
      <c r="F120" s="151" t="s">
        <v>828</v>
      </c>
      <c r="G120" s="134" t="s">
        <v>829</v>
      </c>
      <c r="H120" s="129"/>
      <c r="I120" s="32">
        <v>60000</v>
      </c>
      <c r="J120" s="32"/>
    </row>
    <row r="121" spans="1:10" ht="18">
      <c r="A121" s="131"/>
      <c r="B121" s="134" t="s">
        <v>15</v>
      </c>
      <c r="C121" s="45"/>
      <c r="D121" s="132" t="s">
        <v>833</v>
      </c>
      <c r="E121" s="130"/>
      <c r="F121" s="151" t="s">
        <v>832</v>
      </c>
      <c r="G121" s="134" t="s">
        <v>634</v>
      </c>
      <c r="H121" s="129"/>
      <c r="I121" s="32">
        <v>40000</v>
      </c>
      <c r="J121" s="32"/>
    </row>
    <row r="122" spans="1:10">
      <c r="A122" s="103"/>
      <c r="B122" s="106" t="s">
        <v>15</v>
      </c>
      <c r="C122" s="44" t="s">
        <v>457</v>
      </c>
      <c r="D122" s="104" t="s">
        <v>458</v>
      </c>
      <c r="E122" s="51" t="s">
        <v>500</v>
      </c>
      <c r="F122" s="38" t="s">
        <v>501</v>
      </c>
      <c r="G122" s="106" t="s">
        <v>502</v>
      </c>
      <c r="H122" s="39">
        <v>1</v>
      </c>
      <c r="I122" s="32">
        <v>9951</v>
      </c>
      <c r="J122" s="32"/>
    </row>
    <row r="123" spans="1:10">
      <c r="A123" s="167" t="s">
        <v>157</v>
      </c>
      <c r="B123" s="168"/>
      <c r="C123" s="168"/>
      <c r="D123" s="168"/>
      <c r="E123" s="168"/>
      <c r="F123" s="168"/>
      <c r="G123" s="169"/>
      <c r="H123" s="31">
        <f>SUM(H107:H122)</f>
        <v>7</v>
      </c>
      <c r="I123" s="33">
        <f>SUM(I107:I122)</f>
        <v>314776.25</v>
      </c>
      <c r="J123" s="33">
        <f>SUM(J107:J122)</f>
        <v>101653.4</v>
      </c>
    </row>
    <row r="124" spans="1:10" ht="46.8">
      <c r="A124" s="39" t="s">
        <v>322</v>
      </c>
      <c r="B124" s="106" t="s">
        <v>16</v>
      </c>
      <c r="C124" s="106" t="s">
        <v>323</v>
      </c>
      <c r="D124" s="39" t="s">
        <v>324</v>
      </c>
      <c r="E124" s="39"/>
      <c r="F124" s="39" t="s">
        <v>316</v>
      </c>
      <c r="G124" s="39" t="s">
        <v>325</v>
      </c>
      <c r="H124" s="39">
        <v>100</v>
      </c>
      <c r="I124" s="32">
        <v>21772</v>
      </c>
      <c r="J124" s="32"/>
    </row>
    <row r="125" spans="1:10">
      <c r="A125" s="82"/>
      <c r="B125" s="121" t="s">
        <v>16</v>
      </c>
      <c r="C125" s="121"/>
      <c r="D125" s="122" t="s">
        <v>160</v>
      </c>
      <c r="E125" s="124"/>
      <c r="F125" s="124" t="s">
        <v>687</v>
      </c>
      <c r="G125" s="124" t="s">
        <v>688</v>
      </c>
      <c r="H125" s="124"/>
      <c r="I125" s="32">
        <v>42710</v>
      </c>
      <c r="J125" s="32"/>
    </row>
    <row r="126" spans="1:10">
      <c r="A126" s="82"/>
      <c r="B126" s="134" t="s">
        <v>16</v>
      </c>
      <c r="C126" s="134"/>
      <c r="D126" s="136" t="s">
        <v>160</v>
      </c>
      <c r="E126" s="129"/>
      <c r="F126" s="129" t="s">
        <v>825</v>
      </c>
      <c r="G126" s="129" t="s">
        <v>246</v>
      </c>
      <c r="H126" s="129"/>
      <c r="I126" s="32">
        <v>30000</v>
      </c>
      <c r="J126" s="32"/>
    </row>
    <row r="127" spans="1:10" ht="31.2">
      <c r="A127" s="103"/>
      <c r="B127" s="106" t="s">
        <v>16</v>
      </c>
      <c r="C127" s="45" t="s">
        <v>482</v>
      </c>
      <c r="D127" s="104" t="s">
        <v>483</v>
      </c>
      <c r="E127" s="106"/>
      <c r="F127" s="106" t="s">
        <v>484</v>
      </c>
      <c r="G127" s="106" t="s">
        <v>485</v>
      </c>
      <c r="H127" s="39">
        <v>2</v>
      </c>
      <c r="I127" s="32">
        <v>75375.399999999994</v>
      </c>
      <c r="J127" s="32"/>
    </row>
    <row r="128" spans="1:10">
      <c r="A128" s="167" t="s">
        <v>157</v>
      </c>
      <c r="B128" s="168"/>
      <c r="C128" s="168"/>
      <c r="D128" s="168"/>
      <c r="E128" s="168"/>
      <c r="F128" s="168"/>
      <c r="G128" s="169"/>
      <c r="H128" s="31">
        <f>SUM(H124:H127)</f>
        <v>102</v>
      </c>
      <c r="I128" s="33">
        <f>SUM(I124:I127)</f>
        <v>169857.4</v>
      </c>
      <c r="J128" s="32"/>
    </row>
    <row r="129" spans="1:10" ht="31.2">
      <c r="A129" s="45" t="s">
        <v>296</v>
      </c>
      <c r="B129" s="98" t="s">
        <v>17</v>
      </c>
      <c r="C129" s="45" t="s">
        <v>297</v>
      </c>
      <c r="D129" s="45" t="s">
        <v>298</v>
      </c>
      <c r="E129" s="53"/>
      <c r="F129" s="96" t="s">
        <v>299</v>
      </c>
      <c r="G129" s="96" t="s">
        <v>300</v>
      </c>
      <c r="H129" s="39">
        <v>1</v>
      </c>
      <c r="I129" s="32"/>
      <c r="J129" s="32"/>
    </row>
    <row r="130" spans="1:10">
      <c r="A130" s="45"/>
      <c r="B130" s="121" t="s">
        <v>17</v>
      </c>
      <c r="C130" s="45"/>
      <c r="D130" s="45" t="s">
        <v>160</v>
      </c>
      <c r="E130" s="45"/>
      <c r="F130" s="121" t="s">
        <v>635</v>
      </c>
      <c r="G130" s="118" t="s">
        <v>636</v>
      </c>
      <c r="H130" s="124"/>
      <c r="I130" s="32">
        <v>8600</v>
      </c>
      <c r="J130" s="32"/>
    </row>
    <row r="131" spans="1:10">
      <c r="A131" s="138"/>
      <c r="B131" s="121" t="s">
        <v>17</v>
      </c>
      <c r="C131" s="121" t="s">
        <v>704</v>
      </c>
      <c r="D131" s="62" t="s">
        <v>160</v>
      </c>
      <c r="E131" s="45"/>
      <c r="F131" s="121" t="s">
        <v>705</v>
      </c>
      <c r="G131" s="121" t="s">
        <v>706</v>
      </c>
      <c r="H131" s="124"/>
      <c r="I131" s="32">
        <v>30000</v>
      </c>
      <c r="J131" s="32"/>
    </row>
    <row r="132" spans="1:10">
      <c r="A132" s="138"/>
      <c r="B132" s="134" t="s">
        <v>17</v>
      </c>
      <c r="C132" s="134" t="s">
        <v>704</v>
      </c>
      <c r="D132" s="62" t="s">
        <v>160</v>
      </c>
      <c r="E132" s="45"/>
      <c r="F132" s="134" t="s">
        <v>809</v>
      </c>
      <c r="G132" s="134" t="s">
        <v>810</v>
      </c>
      <c r="H132" s="129"/>
      <c r="I132" s="32">
        <v>118103.1</v>
      </c>
      <c r="J132" s="32"/>
    </row>
    <row r="133" spans="1:10" ht="31.2">
      <c r="A133" s="96" t="s">
        <v>301</v>
      </c>
      <c r="B133" s="96" t="s">
        <v>17</v>
      </c>
      <c r="C133" s="45" t="s">
        <v>297</v>
      </c>
      <c r="D133" s="45" t="s">
        <v>298</v>
      </c>
      <c r="E133" s="75"/>
      <c r="F133" s="39" t="s">
        <v>302</v>
      </c>
      <c r="G133" s="39" t="s">
        <v>303</v>
      </c>
      <c r="H133" s="39">
        <v>2</v>
      </c>
      <c r="I133" s="32">
        <v>91428.6</v>
      </c>
      <c r="J133" s="39"/>
    </row>
    <row r="134" spans="1:10">
      <c r="A134" s="100"/>
      <c r="B134" s="100" t="s">
        <v>17</v>
      </c>
      <c r="C134" s="45" t="s">
        <v>297</v>
      </c>
      <c r="D134" s="45" t="s">
        <v>468</v>
      </c>
      <c r="E134" s="100"/>
      <c r="F134" s="39" t="s">
        <v>469</v>
      </c>
      <c r="G134" s="39" t="s">
        <v>426</v>
      </c>
      <c r="H134" s="39">
        <v>1</v>
      </c>
      <c r="I134" s="32">
        <v>15000</v>
      </c>
      <c r="J134" s="39"/>
    </row>
    <row r="135" spans="1:10">
      <c r="A135" s="134"/>
      <c r="B135" s="134" t="s">
        <v>17</v>
      </c>
      <c r="C135" s="45"/>
      <c r="D135" s="45" t="s">
        <v>160</v>
      </c>
      <c r="E135" s="134"/>
      <c r="F135" s="129" t="s">
        <v>826</v>
      </c>
      <c r="G135" s="129" t="s">
        <v>810</v>
      </c>
      <c r="H135" s="129"/>
      <c r="I135" s="32">
        <v>110000</v>
      </c>
      <c r="J135" s="129"/>
    </row>
    <row r="136" spans="1:10">
      <c r="A136" s="134"/>
      <c r="B136" s="134" t="s">
        <v>17</v>
      </c>
      <c r="C136" s="45"/>
      <c r="D136" s="45" t="s">
        <v>602</v>
      </c>
      <c r="E136" s="134"/>
      <c r="F136" s="129" t="s">
        <v>816</v>
      </c>
      <c r="G136" s="129" t="s">
        <v>817</v>
      </c>
      <c r="H136" s="129"/>
      <c r="I136" s="32">
        <v>38000</v>
      </c>
      <c r="J136" s="129"/>
    </row>
    <row r="137" spans="1:10">
      <c r="A137" s="134"/>
      <c r="B137" s="134" t="s">
        <v>17</v>
      </c>
      <c r="C137" s="45"/>
      <c r="D137" s="45" t="s">
        <v>831</v>
      </c>
      <c r="E137" s="134"/>
      <c r="F137" s="129" t="s">
        <v>832</v>
      </c>
      <c r="G137" s="129" t="s">
        <v>810</v>
      </c>
      <c r="H137" s="129"/>
      <c r="I137" s="32">
        <v>30000</v>
      </c>
      <c r="J137" s="129"/>
    </row>
    <row r="138" spans="1:10" ht="31.2">
      <c r="A138" s="96" t="s">
        <v>304</v>
      </c>
      <c r="B138" s="96" t="s">
        <v>17</v>
      </c>
      <c r="C138" s="45" t="s">
        <v>297</v>
      </c>
      <c r="D138" s="45" t="s">
        <v>298</v>
      </c>
      <c r="E138" s="71"/>
      <c r="F138" s="39" t="s">
        <v>305</v>
      </c>
      <c r="G138" s="39" t="s">
        <v>303</v>
      </c>
      <c r="H138" s="39">
        <v>1</v>
      </c>
      <c r="I138" s="32"/>
      <c r="J138" s="39"/>
    </row>
    <row r="139" spans="1:10">
      <c r="A139" s="167" t="s">
        <v>157</v>
      </c>
      <c r="B139" s="168"/>
      <c r="C139" s="168"/>
      <c r="D139" s="168"/>
      <c r="E139" s="168"/>
      <c r="F139" s="168"/>
      <c r="G139" s="169"/>
      <c r="H139" s="31">
        <f>SUM(H129:H138)</f>
        <v>5</v>
      </c>
      <c r="I139" s="33">
        <f>SUM(I129:I138)</f>
        <v>441131.7</v>
      </c>
      <c r="J139" s="39"/>
    </row>
    <row r="140" spans="1:10">
      <c r="A140" s="72" t="s">
        <v>527</v>
      </c>
      <c r="B140" s="121" t="s">
        <v>60</v>
      </c>
      <c r="C140" s="45"/>
      <c r="D140" s="53" t="s">
        <v>528</v>
      </c>
      <c r="E140" s="121"/>
      <c r="F140" s="121" t="s">
        <v>529</v>
      </c>
      <c r="G140" s="118" t="s">
        <v>244</v>
      </c>
      <c r="H140" s="31"/>
      <c r="I140" s="32">
        <v>35910</v>
      </c>
      <c r="J140" s="124"/>
    </row>
    <row r="141" spans="1:10">
      <c r="A141" s="167" t="s">
        <v>157</v>
      </c>
      <c r="B141" s="168"/>
      <c r="C141" s="168"/>
      <c r="D141" s="168"/>
      <c r="E141" s="168"/>
      <c r="F141" s="168"/>
      <c r="G141" s="169"/>
      <c r="H141" s="31"/>
      <c r="I141" s="33">
        <f>SUM(I140)</f>
        <v>35910</v>
      </c>
      <c r="J141" s="124"/>
    </row>
    <row r="142" spans="1:10" ht="31.2">
      <c r="A142" s="39" t="s">
        <v>317</v>
      </c>
      <c r="B142" s="106" t="s">
        <v>18</v>
      </c>
      <c r="C142" s="106" t="s">
        <v>318</v>
      </c>
      <c r="D142" s="106" t="s">
        <v>319</v>
      </c>
      <c r="E142" s="106"/>
      <c r="F142" s="106" t="s">
        <v>309</v>
      </c>
      <c r="G142" s="35" t="s">
        <v>313</v>
      </c>
      <c r="H142" s="39">
        <v>48</v>
      </c>
      <c r="I142" s="32">
        <v>16002.5</v>
      </c>
      <c r="J142" s="39"/>
    </row>
    <row r="143" spans="1:10" ht="31.2">
      <c r="A143" s="62" t="s">
        <v>320</v>
      </c>
      <c r="B143" s="106" t="s">
        <v>18</v>
      </c>
      <c r="C143" s="106" t="s">
        <v>318</v>
      </c>
      <c r="D143" s="106" t="s">
        <v>321</v>
      </c>
      <c r="E143" s="62"/>
      <c r="F143" s="106" t="s">
        <v>316</v>
      </c>
      <c r="G143" s="106" t="s">
        <v>139</v>
      </c>
      <c r="H143" s="39">
        <v>48</v>
      </c>
      <c r="I143" s="32">
        <v>17671</v>
      </c>
      <c r="J143" s="39"/>
    </row>
    <row r="144" spans="1:10">
      <c r="A144" s="167" t="s">
        <v>157</v>
      </c>
      <c r="B144" s="168"/>
      <c r="C144" s="168"/>
      <c r="D144" s="168"/>
      <c r="E144" s="168"/>
      <c r="F144" s="168"/>
      <c r="G144" s="169"/>
      <c r="H144" s="31">
        <f>SUM(H142:H143)</f>
        <v>96</v>
      </c>
      <c r="I144" s="33">
        <f>SUM(I142:I143)</f>
        <v>33673.5</v>
      </c>
      <c r="J144" s="39"/>
    </row>
    <row r="145" spans="1:10">
      <c r="A145" s="63" t="s">
        <v>612</v>
      </c>
      <c r="B145" s="121" t="s">
        <v>64</v>
      </c>
      <c r="C145" s="45" t="s">
        <v>267</v>
      </c>
      <c r="D145" s="45" t="s">
        <v>613</v>
      </c>
      <c r="E145" s="45"/>
      <c r="F145" s="121" t="s">
        <v>250</v>
      </c>
      <c r="G145" s="121" t="s">
        <v>244</v>
      </c>
      <c r="H145" s="31"/>
      <c r="I145" s="32">
        <v>22970</v>
      </c>
      <c r="J145" s="124"/>
    </row>
    <row r="146" spans="1:10" ht="31.2">
      <c r="A146" s="105" t="s">
        <v>385</v>
      </c>
      <c r="B146" s="105" t="s">
        <v>64</v>
      </c>
      <c r="C146" s="47" t="s">
        <v>267</v>
      </c>
      <c r="D146" s="105" t="s">
        <v>386</v>
      </c>
      <c r="E146" s="105"/>
      <c r="F146" s="54" t="s">
        <v>387</v>
      </c>
      <c r="G146" s="105" t="s">
        <v>313</v>
      </c>
      <c r="H146" s="39">
        <v>128</v>
      </c>
      <c r="I146" s="32">
        <v>59522.55</v>
      </c>
      <c r="J146" s="39"/>
    </row>
    <row r="147" spans="1:10">
      <c r="A147" s="167" t="s">
        <v>157</v>
      </c>
      <c r="B147" s="168"/>
      <c r="C147" s="168"/>
      <c r="D147" s="168"/>
      <c r="E147" s="168"/>
      <c r="F147" s="168"/>
      <c r="G147" s="169"/>
      <c r="H147" s="31">
        <f>SUM(H146)</f>
        <v>128</v>
      </c>
      <c r="I147" s="33">
        <f>SUM(I145:I146)</f>
        <v>82492.55</v>
      </c>
      <c r="J147" s="39"/>
    </row>
    <row r="148" spans="1:10" ht="46.8">
      <c r="A148" s="121" t="s">
        <v>673</v>
      </c>
      <c r="B148" s="121" t="s">
        <v>66</v>
      </c>
      <c r="C148" s="121" t="s">
        <v>674</v>
      </c>
      <c r="D148" s="146" t="s">
        <v>675</v>
      </c>
      <c r="E148" s="121"/>
      <c r="F148" s="124" t="s">
        <v>676</v>
      </c>
      <c r="G148" s="124" t="s">
        <v>677</v>
      </c>
      <c r="H148" s="31"/>
      <c r="I148" s="32">
        <v>68898.399999999994</v>
      </c>
      <c r="J148" s="124"/>
    </row>
    <row r="149" spans="1:10">
      <c r="A149" s="167" t="s">
        <v>157</v>
      </c>
      <c r="B149" s="168"/>
      <c r="C149" s="168"/>
      <c r="D149" s="168"/>
      <c r="E149" s="168"/>
      <c r="F149" s="168"/>
      <c r="G149" s="169"/>
      <c r="H149" s="31"/>
      <c r="I149" s="33">
        <f>SUM(I148)</f>
        <v>68898.399999999994</v>
      </c>
      <c r="J149" s="124"/>
    </row>
    <row r="150" spans="1:10" ht="31.2">
      <c r="A150" s="45" t="s">
        <v>735</v>
      </c>
      <c r="B150" s="121" t="s">
        <v>207</v>
      </c>
      <c r="C150" s="45" t="s">
        <v>736</v>
      </c>
      <c r="D150" s="45" t="s">
        <v>737</v>
      </c>
      <c r="E150" s="45"/>
      <c r="F150" s="60" t="s">
        <v>573</v>
      </c>
      <c r="G150" s="35" t="s">
        <v>738</v>
      </c>
      <c r="H150" s="31"/>
      <c r="I150" s="32">
        <v>7000</v>
      </c>
      <c r="J150" s="124"/>
    </row>
    <row r="151" spans="1:10" ht="31.2">
      <c r="A151" s="96" t="s">
        <v>306</v>
      </c>
      <c r="B151" s="96" t="s">
        <v>207</v>
      </c>
      <c r="C151" s="96" t="s">
        <v>307</v>
      </c>
      <c r="D151" s="96" t="s">
        <v>308</v>
      </c>
      <c r="E151" s="71"/>
      <c r="F151" s="39" t="s">
        <v>309</v>
      </c>
      <c r="G151" s="39" t="s">
        <v>310</v>
      </c>
      <c r="H151" s="39">
        <v>20</v>
      </c>
      <c r="I151" s="32">
        <v>16677.5</v>
      </c>
      <c r="J151" s="39"/>
    </row>
    <row r="152" spans="1:10">
      <c r="A152" s="167" t="s">
        <v>157</v>
      </c>
      <c r="B152" s="168"/>
      <c r="C152" s="168"/>
      <c r="D152" s="168"/>
      <c r="E152" s="168"/>
      <c r="F152" s="168"/>
      <c r="G152" s="169"/>
      <c r="H152" s="31">
        <f>SUM(H151)</f>
        <v>20</v>
      </c>
      <c r="I152" s="33">
        <f>SUM(I150:I151)</f>
        <v>23677.5</v>
      </c>
      <c r="J152" s="32"/>
    </row>
    <row r="153" spans="1:10">
      <c r="A153" s="72" t="s">
        <v>464</v>
      </c>
      <c r="B153" s="121" t="s">
        <v>19</v>
      </c>
      <c r="C153" s="45" t="s">
        <v>465</v>
      </c>
      <c r="D153" s="106" t="s">
        <v>458</v>
      </c>
      <c r="E153" s="102"/>
      <c r="F153" s="45" t="s">
        <v>466</v>
      </c>
      <c r="G153" s="110" t="s">
        <v>467</v>
      </c>
      <c r="H153" s="39">
        <v>1</v>
      </c>
      <c r="I153" s="32">
        <v>43778.3</v>
      </c>
      <c r="J153" s="32"/>
    </row>
    <row r="154" spans="1:10" ht="46.8">
      <c r="A154" s="124" t="s">
        <v>522</v>
      </c>
      <c r="B154" s="124" t="s">
        <v>19</v>
      </c>
      <c r="C154" s="124" t="s">
        <v>265</v>
      </c>
      <c r="D154" s="121" t="s">
        <v>523</v>
      </c>
      <c r="E154" s="121" t="s">
        <v>524</v>
      </c>
      <c r="F154" s="35" t="s">
        <v>525</v>
      </c>
      <c r="G154" s="35" t="s">
        <v>526</v>
      </c>
      <c r="H154" s="124"/>
      <c r="I154" s="32">
        <v>44736.6</v>
      </c>
      <c r="J154" s="32"/>
    </row>
    <row r="155" spans="1:10" ht="31.2">
      <c r="A155" s="103" t="s">
        <v>446</v>
      </c>
      <c r="B155" s="106" t="s">
        <v>19</v>
      </c>
      <c r="C155" s="44" t="s">
        <v>265</v>
      </c>
      <c r="D155" s="104" t="s">
        <v>447</v>
      </c>
      <c r="E155" s="53" t="s">
        <v>448</v>
      </c>
      <c r="F155" s="106" t="s">
        <v>449</v>
      </c>
      <c r="G155" s="106" t="s">
        <v>450</v>
      </c>
      <c r="H155" s="39">
        <v>1</v>
      </c>
      <c r="I155" s="32"/>
      <c r="J155" s="32"/>
    </row>
    <row r="156" spans="1:10">
      <c r="A156" s="167" t="s">
        <v>157</v>
      </c>
      <c r="B156" s="168"/>
      <c r="C156" s="168"/>
      <c r="D156" s="168"/>
      <c r="E156" s="168"/>
      <c r="F156" s="168"/>
      <c r="G156" s="169"/>
      <c r="H156" s="31">
        <f>SUM(H153:H155)</f>
        <v>2</v>
      </c>
      <c r="I156" s="33">
        <f>SUM(I153:I155)</f>
        <v>88514.9</v>
      </c>
      <c r="J156" s="32"/>
    </row>
    <row r="157" spans="1:10" ht="31.2">
      <c r="A157" s="63" t="s">
        <v>334</v>
      </c>
      <c r="B157" s="106" t="s">
        <v>67</v>
      </c>
      <c r="C157" s="45" t="s">
        <v>266</v>
      </c>
      <c r="D157" s="106" t="s">
        <v>335</v>
      </c>
      <c r="E157" s="45"/>
      <c r="F157" s="106" t="s">
        <v>336</v>
      </c>
      <c r="G157" s="106" t="s">
        <v>337</v>
      </c>
      <c r="H157" s="39">
        <v>5</v>
      </c>
      <c r="I157" s="32">
        <v>90324.7</v>
      </c>
      <c r="J157" s="32"/>
    </row>
    <row r="158" spans="1:10" ht="31.2">
      <c r="A158" s="63" t="s">
        <v>364</v>
      </c>
      <c r="B158" s="106" t="s">
        <v>67</v>
      </c>
      <c r="C158" s="45" t="s">
        <v>266</v>
      </c>
      <c r="D158" s="106" t="s">
        <v>365</v>
      </c>
      <c r="E158" s="45"/>
      <c r="F158" s="106" t="s">
        <v>366</v>
      </c>
      <c r="G158" s="106" t="s">
        <v>139</v>
      </c>
      <c r="H158" s="39">
        <v>60</v>
      </c>
      <c r="I158" s="32">
        <v>9263.85</v>
      </c>
      <c r="J158" s="32"/>
    </row>
    <row r="159" spans="1:10">
      <c r="A159" s="45" t="s">
        <v>533</v>
      </c>
      <c r="B159" s="121" t="s">
        <v>67</v>
      </c>
      <c r="C159" s="139"/>
      <c r="D159" s="45" t="s">
        <v>160</v>
      </c>
      <c r="E159" s="45"/>
      <c r="F159" s="121" t="s">
        <v>534</v>
      </c>
      <c r="G159" s="121" t="s">
        <v>535</v>
      </c>
      <c r="H159" s="124"/>
      <c r="I159" s="32">
        <v>70227.7</v>
      </c>
      <c r="J159" s="32"/>
    </row>
    <row r="160" spans="1:10">
      <c r="A160" s="72" t="s">
        <v>585</v>
      </c>
      <c r="B160" s="121" t="s">
        <v>67</v>
      </c>
      <c r="C160" s="45"/>
      <c r="D160" s="45" t="s">
        <v>160</v>
      </c>
      <c r="E160" s="45" t="s">
        <v>586</v>
      </c>
      <c r="F160" s="121" t="s">
        <v>587</v>
      </c>
      <c r="G160" s="121" t="s">
        <v>588</v>
      </c>
      <c r="H160" s="124"/>
      <c r="I160" s="32">
        <v>930.9</v>
      </c>
      <c r="J160" s="32"/>
    </row>
    <row r="161" spans="1:10">
      <c r="A161" s="45" t="s">
        <v>628</v>
      </c>
      <c r="B161" s="121" t="s">
        <v>67</v>
      </c>
      <c r="C161" s="45" t="s">
        <v>266</v>
      </c>
      <c r="D161" s="45" t="s">
        <v>629</v>
      </c>
      <c r="E161" s="53" t="s">
        <v>630</v>
      </c>
      <c r="F161" s="121" t="s">
        <v>583</v>
      </c>
      <c r="G161" s="121" t="s">
        <v>244</v>
      </c>
      <c r="H161" s="124"/>
      <c r="I161" s="32">
        <v>24167</v>
      </c>
      <c r="J161" s="32"/>
    </row>
    <row r="162" spans="1:10">
      <c r="A162" s="72"/>
      <c r="B162" s="121" t="s">
        <v>67</v>
      </c>
      <c r="C162" s="45"/>
      <c r="D162" s="45" t="s">
        <v>727</v>
      </c>
      <c r="E162" s="53"/>
      <c r="F162" s="121" t="s">
        <v>779</v>
      </c>
      <c r="G162" s="118" t="s">
        <v>244</v>
      </c>
      <c r="H162" s="124"/>
      <c r="I162" s="32">
        <v>92906.5</v>
      </c>
      <c r="J162" s="32"/>
    </row>
    <row r="163" spans="1:10">
      <c r="A163" s="115"/>
      <c r="B163" s="121" t="s">
        <v>67</v>
      </c>
      <c r="C163" s="114"/>
      <c r="D163" s="121" t="s">
        <v>536</v>
      </c>
      <c r="E163" s="114"/>
      <c r="F163" s="45" t="s">
        <v>652</v>
      </c>
      <c r="G163" s="118" t="s">
        <v>608</v>
      </c>
      <c r="H163" s="124"/>
      <c r="I163" s="32">
        <v>8866.5</v>
      </c>
      <c r="J163" s="32"/>
    </row>
    <row r="164" spans="1:10">
      <c r="A164" s="45" t="s">
        <v>648</v>
      </c>
      <c r="B164" s="121" t="s">
        <v>67</v>
      </c>
      <c r="C164" s="45" t="s">
        <v>649</v>
      </c>
      <c r="D164" s="121" t="s">
        <v>160</v>
      </c>
      <c r="E164" s="49"/>
      <c r="F164" s="121" t="s">
        <v>650</v>
      </c>
      <c r="G164" s="121" t="s">
        <v>651</v>
      </c>
      <c r="H164" s="124"/>
      <c r="I164" s="32">
        <v>5373.9</v>
      </c>
      <c r="J164" s="32"/>
    </row>
    <row r="165" spans="1:10" ht="46.8">
      <c r="A165" s="63" t="s">
        <v>338</v>
      </c>
      <c r="B165" s="106" t="s">
        <v>67</v>
      </c>
      <c r="C165" s="45" t="s">
        <v>266</v>
      </c>
      <c r="D165" s="106" t="s">
        <v>339</v>
      </c>
      <c r="E165" s="45"/>
      <c r="F165" s="106" t="s">
        <v>340</v>
      </c>
      <c r="G165" s="106" t="s">
        <v>341</v>
      </c>
      <c r="H165" s="39">
        <v>2</v>
      </c>
      <c r="I165" s="32">
        <v>57238.7</v>
      </c>
      <c r="J165" s="32"/>
    </row>
    <row r="166" spans="1:10">
      <c r="A166" s="167" t="s">
        <v>157</v>
      </c>
      <c r="B166" s="168"/>
      <c r="C166" s="168"/>
      <c r="D166" s="168"/>
      <c r="E166" s="168"/>
      <c r="F166" s="168"/>
      <c r="G166" s="169"/>
      <c r="H166" s="31">
        <f>SUM(H157:H165)</f>
        <v>67</v>
      </c>
      <c r="I166" s="33">
        <f>SUM(I157:I165)</f>
        <v>359299.75000000006</v>
      </c>
      <c r="J166" s="32"/>
    </row>
    <row r="167" spans="1:10" ht="31.2">
      <c r="A167" s="121" t="s">
        <v>653</v>
      </c>
      <c r="B167" s="121" t="s">
        <v>69</v>
      </c>
      <c r="C167" s="121" t="s">
        <v>654</v>
      </c>
      <c r="D167" s="121" t="s">
        <v>755</v>
      </c>
      <c r="E167" s="121"/>
      <c r="F167" s="121" t="s">
        <v>756</v>
      </c>
      <c r="G167" s="121" t="s">
        <v>242</v>
      </c>
      <c r="H167" s="31"/>
      <c r="I167" s="32">
        <v>7050</v>
      </c>
      <c r="J167" s="32"/>
    </row>
    <row r="168" spans="1:10" ht="31.2">
      <c r="A168" s="121" t="s">
        <v>653</v>
      </c>
      <c r="B168" s="121" t="s">
        <v>69</v>
      </c>
      <c r="C168" s="121" t="s">
        <v>654</v>
      </c>
      <c r="D168" s="121" t="s">
        <v>655</v>
      </c>
      <c r="E168" s="121"/>
      <c r="F168" s="121" t="s">
        <v>643</v>
      </c>
      <c r="G168" s="121" t="s">
        <v>656</v>
      </c>
      <c r="H168" s="31"/>
      <c r="I168" s="32">
        <v>20000</v>
      </c>
      <c r="J168" s="32"/>
    </row>
    <row r="169" spans="1:10">
      <c r="A169" s="167" t="s">
        <v>157</v>
      </c>
      <c r="B169" s="168"/>
      <c r="C169" s="168"/>
      <c r="D169" s="168"/>
      <c r="E169" s="168"/>
      <c r="F169" s="168"/>
      <c r="G169" s="169"/>
      <c r="H169" s="31"/>
      <c r="I169" s="33">
        <f>SUM(I167:I168)</f>
        <v>27050</v>
      </c>
      <c r="J169" s="32"/>
    </row>
    <row r="170" spans="1:10" ht="31.2">
      <c r="A170" s="115"/>
      <c r="B170" s="121" t="s">
        <v>70</v>
      </c>
      <c r="C170" s="121"/>
      <c r="D170" s="121" t="s">
        <v>741</v>
      </c>
      <c r="E170" s="121"/>
      <c r="F170" s="121" t="s">
        <v>742</v>
      </c>
      <c r="G170" s="121" t="s">
        <v>246</v>
      </c>
      <c r="H170" s="31"/>
      <c r="I170" s="32">
        <v>20894.7</v>
      </c>
      <c r="J170" s="32"/>
    </row>
    <row r="171" spans="1:10">
      <c r="A171" s="45" t="s">
        <v>621</v>
      </c>
      <c r="B171" s="121" t="s">
        <v>70</v>
      </c>
      <c r="C171" s="44" t="s">
        <v>622</v>
      </c>
      <c r="D171" s="124" t="s">
        <v>602</v>
      </c>
      <c r="E171" s="45"/>
      <c r="F171" s="121" t="s">
        <v>623</v>
      </c>
      <c r="G171" s="121" t="s">
        <v>242</v>
      </c>
      <c r="H171" s="31"/>
      <c r="I171" s="32">
        <v>22560</v>
      </c>
      <c r="J171" s="32"/>
    </row>
    <row r="172" spans="1:10">
      <c r="A172" s="167" t="s">
        <v>157</v>
      </c>
      <c r="B172" s="168"/>
      <c r="C172" s="168"/>
      <c r="D172" s="168"/>
      <c r="E172" s="168"/>
      <c r="F172" s="168"/>
      <c r="G172" s="169"/>
      <c r="H172" s="31"/>
      <c r="I172" s="33">
        <f>SUM(I170:I171)</f>
        <v>43454.7</v>
      </c>
      <c r="J172" s="32"/>
    </row>
    <row r="173" spans="1:10" ht="31.2">
      <c r="A173" s="63" t="s">
        <v>378</v>
      </c>
      <c r="B173" s="106" t="s">
        <v>71</v>
      </c>
      <c r="C173" s="45" t="s">
        <v>379</v>
      </c>
      <c r="D173" s="45" t="s">
        <v>380</v>
      </c>
      <c r="E173" s="45"/>
      <c r="F173" s="106" t="s">
        <v>381</v>
      </c>
      <c r="G173" s="104" t="s">
        <v>139</v>
      </c>
      <c r="H173" s="39">
        <v>36</v>
      </c>
      <c r="I173" s="32"/>
      <c r="J173" s="32"/>
    </row>
    <row r="174" spans="1:10">
      <c r="A174" s="167" t="s">
        <v>157</v>
      </c>
      <c r="B174" s="168"/>
      <c r="C174" s="168"/>
      <c r="D174" s="168"/>
      <c r="E174" s="168"/>
      <c r="F174" s="168"/>
      <c r="G174" s="169"/>
      <c r="H174" s="31">
        <f>SUM(H173)</f>
        <v>36</v>
      </c>
      <c r="I174" s="32"/>
      <c r="J174" s="32"/>
    </row>
    <row r="175" spans="1:10">
      <c r="A175" s="115"/>
      <c r="B175" s="121" t="s">
        <v>72</v>
      </c>
      <c r="C175" s="121"/>
      <c r="D175" s="121" t="s">
        <v>757</v>
      </c>
      <c r="E175" s="121"/>
      <c r="F175" s="121" t="s">
        <v>758</v>
      </c>
      <c r="G175" s="121" t="s">
        <v>759</v>
      </c>
      <c r="H175" s="31"/>
      <c r="I175" s="32">
        <v>36822.22</v>
      </c>
      <c r="J175" s="32"/>
    </row>
    <row r="176" spans="1:10">
      <c r="A176" s="115"/>
      <c r="B176" s="121" t="s">
        <v>72</v>
      </c>
      <c r="C176" s="121"/>
      <c r="D176" s="121" t="s">
        <v>602</v>
      </c>
      <c r="E176" s="121"/>
      <c r="F176" s="121" t="s">
        <v>750</v>
      </c>
      <c r="G176" s="121" t="s">
        <v>139</v>
      </c>
      <c r="H176" s="31"/>
      <c r="I176" s="32">
        <v>19900</v>
      </c>
      <c r="J176" s="32"/>
    </row>
    <row r="177" spans="1:10">
      <c r="A177" s="167" t="s">
        <v>157</v>
      </c>
      <c r="B177" s="168"/>
      <c r="C177" s="168"/>
      <c r="D177" s="168"/>
      <c r="E177" s="168"/>
      <c r="F177" s="168"/>
      <c r="G177" s="169"/>
      <c r="H177" s="31"/>
      <c r="I177" s="33">
        <f>SUM(I175:I176)</f>
        <v>56722.22</v>
      </c>
      <c r="J177" s="32"/>
    </row>
    <row r="178" spans="1:10" ht="31.2">
      <c r="A178" s="45" t="s">
        <v>234</v>
      </c>
      <c r="B178" s="106" t="s">
        <v>75</v>
      </c>
      <c r="C178" s="45" t="s">
        <v>235</v>
      </c>
      <c r="D178" s="106" t="s">
        <v>439</v>
      </c>
      <c r="E178" s="45"/>
      <c r="F178" s="106" t="s">
        <v>440</v>
      </c>
      <c r="G178" s="69" t="s">
        <v>441</v>
      </c>
      <c r="H178" s="39">
        <v>2</v>
      </c>
      <c r="I178" s="32">
        <v>26422.5</v>
      </c>
      <c r="J178" s="32"/>
    </row>
    <row r="179" spans="1:10" ht="46.8">
      <c r="A179" s="45" t="s">
        <v>234</v>
      </c>
      <c r="B179" s="121" t="s">
        <v>75</v>
      </c>
      <c r="C179" s="45" t="s">
        <v>235</v>
      </c>
      <c r="D179" s="45" t="s">
        <v>707</v>
      </c>
      <c r="E179" s="45"/>
      <c r="F179" s="35" t="s">
        <v>708</v>
      </c>
      <c r="G179" s="35" t="s">
        <v>248</v>
      </c>
      <c r="H179" s="124"/>
      <c r="I179" s="32">
        <v>22580.6</v>
      </c>
      <c r="J179" s="32"/>
    </row>
    <row r="180" spans="1:10" ht="31.2">
      <c r="A180" s="103" t="s">
        <v>442</v>
      </c>
      <c r="B180" s="106" t="s">
        <v>75</v>
      </c>
      <c r="C180" s="45" t="s">
        <v>235</v>
      </c>
      <c r="D180" s="106" t="s">
        <v>445</v>
      </c>
      <c r="E180" s="106"/>
      <c r="F180" s="106" t="s">
        <v>443</v>
      </c>
      <c r="G180" s="104" t="s">
        <v>444</v>
      </c>
      <c r="H180" s="39">
        <v>1</v>
      </c>
      <c r="I180" s="32">
        <v>30595.5</v>
      </c>
      <c r="J180" s="32"/>
    </row>
    <row r="181" spans="1:10" ht="31.2">
      <c r="A181" s="103" t="s">
        <v>442</v>
      </c>
      <c r="B181" s="106" t="s">
        <v>75</v>
      </c>
      <c r="C181" s="45" t="s">
        <v>235</v>
      </c>
      <c r="D181" s="106" t="s">
        <v>445</v>
      </c>
      <c r="E181" s="45"/>
      <c r="F181" s="106" t="s">
        <v>443</v>
      </c>
      <c r="G181" s="104" t="s">
        <v>444</v>
      </c>
      <c r="H181" s="39">
        <v>3</v>
      </c>
      <c r="I181" s="32">
        <v>18014.599999999999</v>
      </c>
      <c r="J181" s="32"/>
    </row>
    <row r="182" spans="1:10">
      <c r="A182" s="167" t="s">
        <v>157</v>
      </c>
      <c r="B182" s="168"/>
      <c r="C182" s="168"/>
      <c r="D182" s="168"/>
      <c r="E182" s="168"/>
      <c r="F182" s="168"/>
      <c r="G182" s="169"/>
      <c r="H182" s="31">
        <f>SUM(H178:H181)</f>
        <v>6</v>
      </c>
      <c r="I182" s="33">
        <f>SUM(I178:I181)</f>
        <v>97613.200000000012</v>
      </c>
      <c r="J182" s="32"/>
    </row>
    <row r="183" spans="1:10">
      <c r="A183" s="86"/>
      <c r="B183" s="106" t="s">
        <v>76</v>
      </c>
      <c r="C183" s="44" t="s">
        <v>351</v>
      </c>
      <c r="D183" s="45" t="s">
        <v>401</v>
      </c>
      <c r="E183" s="45"/>
      <c r="F183" s="112" t="s">
        <v>498</v>
      </c>
      <c r="G183" s="39" t="s">
        <v>499</v>
      </c>
      <c r="H183" s="39">
        <v>1</v>
      </c>
      <c r="I183" s="32">
        <v>16309.1</v>
      </c>
      <c r="J183" s="32"/>
    </row>
    <row r="184" spans="1:10">
      <c r="A184" s="86"/>
      <c r="B184" s="134" t="s">
        <v>76</v>
      </c>
      <c r="C184" s="44" t="s">
        <v>351</v>
      </c>
      <c r="D184" s="45" t="s">
        <v>401</v>
      </c>
      <c r="E184" s="45"/>
      <c r="F184" s="134" t="s">
        <v>498</v>
      </c>
      <c r="G184" s="129" t="s">
        <v>244</v>
      </c>
      <c r="H184" s="129"/>
      <c r="I184" s="32">
        <v>35000</v>
      </c>
      <c r="J184" s="32"/>
    </row>
    <row r="185" spans="1:10">
      <c r="A185" s="86"/>
      <c r="B185" s="121" t="s">
        <v>76</v>
      </c>
      <c r="C185" s="44"/>
      <c r="D185" s="99" t="s">
        <v>780</v>
      </c>
      <c r="E185" s="99"/>
      <c r="F185" s="124" t="s">
        <v>782</v>
      </c>
      <c r="G185" s="124" t="s">
        <v>781</v>
      </c>
      <c r="H185" s="124"/>
      <c r="I185" s="32">
        <v>200191.48</v>
      </c>
      <c r="J185" s="32"/>
    </row>
    <row r="186" spans="1:10" ht="31.2">
      <c r="A186" s="39" t="s">
        <v>350</v>
      </c>
      <c r="B186" s="106" t="s">
        <v>76</v>
      </c>
      <c r="C186" s="44" t="s">
        <v>351</v>
      </c>
      <c r="D186" s="39" t="s">
        <v>352</v>
      </c>
      <c r="E186" s="39"/>
      <c r="F186" s="39" t="s">
        <v>353</v>
      </c>
      <c r="G186" s="39" t="s">
        <v>354</v>
      </c>
      <c r="H186" s="39">
        <v>6</v>
      </c>
      <c r="I186" s="32"/>
      <c r="J186" s="32"/>
    </row>
    <row r="187" spans="1:10">
      <c r="A187" s="45" t="s">
        <v>800</v>
      </c>
      <c r="B187" s="134" t="s">
        <v>801</v>
      </c>
      <c r="C187" s="45" t="s">
        <v>802</v>
      </c>
      <c r="D187" s="45" t="s">
        <v>803</v>
      </c>
      <c r="E187" s="45"/>
      <c r="F187" s="134" t="s">
        <v>804</v>
      </c>
      <c r="G187" s="134" t="s">
        <v>805</v>
      </c>
      <c r="H187" s="129"/>
      <c r="I187" s="32">
        <v>58009.54</v>
      </c>
      <c r="J187" s="32"/>
    </row>
    <row r="188" spans="1:10" ht="31.2">
      <c r="A188" s="39" t="s">
        <v>355</v>
      </c>
      <c r="B188" s="106" t="s">
        <v>76</v>
      </c>
      <c r="C188" s="44" t="s">
        <v>351</v>
      </c>
      <c r="D188" s="106" t="s">
        <v>357</v>
      </c>
      <c r="E188" s="106"/>
      <c r="F188" s="35" t="s">
        <v>356</v>
      </c>
      <c r="G188" s="39" t="s">
        <v>354</v>
      </c>
      <c r="H188" s="39">
        <v>6</v>
      </c>
      <c r="I188" s="32">
        <v>91328.1</v>
      </c>
      <c r="J188" s="32"/>
    </row>
    <row r="189" spans="1:10" ht="31.2">
      <c r="A189" s="39" t="s">
        <v>358</v>
      </c>
      <c r="B189" s="106" t="s">
        <v>76</v>
      </c>
      <c r="C189" s="44" t="s">
        <v>351</v>
      </c>
      <c r="D189" s="39" t="s">
        <v>273</v>
      </c>
      <c r="E189" s="39"/>
      <c r="F189" s="35" t="s">
        <v>356</v>
      </c>
      <c r="G189" s="39" t="s">
        <v>354</v>
      </c>
      <c r="H189" s="39">
        <v>2</v>
      </c>
      <c r="I189" s="32"/>
      <c r="J189" s="32"/>
    </row>
    <row r="190" spans="1:10" ht="18">
      <c r="A190" s="82"/>
      <c r="B190" s="134" t="s">
        <v>76</v>
      </c>
      <c r="C190" s="44"/>
      <c r="D190" s="129" t="s">
        <v>273</v>
      </c>
      <c r="E190" s="129"/>
      <c r="F190" s="35" t="s">
        <v>818</v>
      </c>
      <c r="G190" s="129" t="s">
        <v>819</v>
      </c>
      <c r="H190" s="129"/>
      <c r="I190" s="32">
        <v>10000</v>
      </c>
      <c r="J190" s="32"/>
    </row>
    <row r="191" spans="1:10" ht="31.2">
      <c r="A191" s="63" t="s">
        <v>359</v>
      </c>
      <c r="B191" s="106" t="s">
        <v>76</v>
      </c>
      <c r="C191" s="44" t="s">
        <v>351</v>
      </c>
      <c r="D191" s="45" t="s">
        <v>232</v>
      </c>
      <c r="E191" s="45"/>
      <c r="F191" s="68" t="s">
        <v>353</v>
      </c>
      <c r="G191" s="39" t="s">
        <v>354</v>
      </c>
      <c r="H191" s="39">
        <v>2</v>
      </c>
      <c r="I191" s="32">
        <v>69977.2</v>
      </c>
      <c r="J191" s="32"/>
    </row>
    <row r="192" spans="1:10">
      <c r="A192" s="167" t="s">
        <v>157</v>
      </c>
      <c r="B192" s="168"/>
      <c r="C192" s="168"/>
      <c r="D192" s="168"/>
      <c r="E192" s="168"/>
      <c r="F192" s="168"/>
      <c r="G192" s="169"/>
      <c r="H192" s="31">
        <f>SUM(H183:H191)</f>
        <v>17</v>
      </c>
      <c r="I192" s="33">
        <f>SUM(I183:I191)</f>
        <v>480815.42</v>
      </c>
      <c r="J192" s="32"/>
    </row>
    <row r="193" spans="1:10" ht="31.2">
      <c r="A193" s="72" t="s">
        <v>508</v>
      </c>
      <c r="B193" s="106" t="s">
        <v>107</v>
      </c>
      <c r="C193" s="106" t="s">
        <v>435</v>
      </c>
      <c r="D193" s="53" t="s">
        <v>509</v>
      </c>
      <c r="E193" s="102"/>
      <c r="F193" s="112" t="s">
        <v>510</v>
      </c>
      <c r="G193" s="110" t="s">
        <v>511</v>
      </c>
      <c r="H193" s="39">
        <v>2</v>
      </c>
      <c r="I193" s="32">
        <v>23094.799999999999</v>
      </c>
      <c r="J193" s="32"/>
    </row>
    <row r="194" spans="1:10" ht="31.2">
      <c r="A194" s="103" t="s">
        <v>434</v>
      </c>
      <c r="B194" s="106" t="s">
        <v>107</v>
      </c>
      <c r="C194" s="106" t="s">
        <v>435</v>
      </c>
      <c r="D194" s="106" t="s">
        <v>436</v>
      </c>
      <c r="E194" s="106"/>
      <c r="F194" s="106" t="s">
        <v>437</v>
      </c>
      <c r="G194" s="104" t="s">
        <v>438</v>
      </c>
      <c r="H194" s="39">
        <v>174</v>
      </c>
      <c r="I194" s="32"/>
      <c r="J194" s="32"/>
    </row>
    <row r="195" spans="1:10">
      <c r="A195" s="167" t="s">
        <v>157</v>
      </c>
      <c r="B195" s="168"/>
      <c r="C195" s="168"/>
      <c r="D195" s="168"/>
      <c r="E195" s="168"/>
      <c r="F195" s="168"/>
      <c r="G195" s="169"/>
      <c r="H195" s="31">
        <f>SUM(H193:H194)</f>
        <v>176</v>
      </c>
      <c r="I195" s="33">
        <f>SUM(I193:I194)</f>
        <v>23094.799999999999</v>
      </c>
      <c r="J195" s="32"/>
    </row>
    <row r="196" spans="1:10" ht="31.2">
      <c r="A196" s="142" t="s">
        <v>557</v>
      </c>
      <c r="B196" s="121" t="s">
        <v>73</v>
      </c>
      <c r="C196" s="121" t="s">
        <v>558</v>
      </c>
      <c r="D196" s="42" t="s">
        <v>559</v>
      </c>
      <c r="E196" s="121"/>
      <c r="F196" s="121" t="s">
        <v>560</v>
      </c>
      <c r="G196" s="121" t="s">
        <v>561</v>
      </c>
      <c r="H196" s="31"/>
      <c r="I196" s="32">
        <v>15873.4</v>
      </c>
      <c r="J196" s="32"/>
    </row>
    <row r="197" spans="1:10" ht="31.2">
      <c r="A197" s="72"/>
      <c r="B197" s="121" t="s">
        <v>73</v>
      </c>
      <c r="C197" s="121"/>
      <c r="D197" s="121" t="s">
        <v>554</v>
      </c>
      <c r="E197" s="121"/>
      <c r="F197" s="121" t="s">
        <v>555</v>
      </c>
      <c r="G197" s="118" t="s">
        <v>556</v>
      </c>
      <c r="H197" s="31"/>
      <c r="I197" s="32">
        <v>48755</v>
      </c>
      <c r="J197" s="32"/>
    </row>
    <row r="198" spans="1:10">
      <c r="A198" s="167" t="s">
        <v>157</v>
      </c>
      <c r="B198" s="168"/>
      <c r="C198" s="168"/>
      <c r="D198" s="168"/>
      <c r="E198" s="168"/>
      <c r="F198" s="168"/>
      <c r="G198" s="169"/>
      <c r="H198" s="31"/>
      <c r="I198" s="33">
        <f>SUM(I196:I197)</f>
        <v>64628.4</v>
      </c>
      <c r="J198" s="32"/>
    </row>
    <row r="199" spans="1:10">
      <c r="A199" s="45" t="s">
        <v>793</v>
      </c>
      <c r="B199" s="107" t="s">
        <v>74</v>
      </c>
      <c r="C199" s="45" t="s">
        <v>794</v>
      </c>
      <c r="D199" s="45" t="s">
        <v>795</v>
      </c>
      <c r="E199" s="53"/>
      <c r="F199" s="134" t="s">
        <v>796</v>
      </c>
      <c r="G199" s="134" t="s">
        <v>244</v>
      </c>
      <c r="H199" s="31"/>
      <c r="I199" s="32">
        <v>6976</v>
      </c>
      <c r="J199" s="32"/>
    </row>
    <row r="200" spans="1:10">
      <c r="A200" s="167" t="s">
        <v>157</v>
      </c>
      <c r="B200" s="168"/>
      <c r="C200" s="168"/>
      <c r="D200" s="168"/>
      <c r="E200" s="168"/>
      <c r="F200" s="168"/>
      <c r="G200" s="169"/>
      <c r="H200" s="31"/>
      <c r="I200" s="33">
        <f>SUM(I199)</f>
        <v>6976</v>
      </c>
      <c r="J200" s="32"/>
    </row>
    <row r="201" spans="1:10" ht="31.2">
      <c r="A201" s="63" t="s">
        <v>382</v>
      </c>
      <c r="B201" s="106" t="s">
        <v>229</v>
      </c>
      <c r="C201" s="45" t="s">
        <v>383</v>
      </c>
      <c r="D201" s="45" t="s">
        <v>384</v>
      </c>
      <c r="E201" s="45"/>
      <c r="F201" s="106" t="s">
        <v>381</v>
      </c>
      <c r="G201" s="104" t="s">
        <v>139</v>
      </c>
      <c r="H201" s="39">
        <v>40</v>
      </c>
      <c r="I201" s="32"/>
      <c r="J201" s="32"/>
    </row>
    <row r="202" spans="1:10" ht="31.2">
      <c r="A202" s="63" t="s">
        <v>395</v>
      </c>
      <c r="B202" s="106" t="s">
        <v>229</v>
      </c>
      <c r="C202" s="45" t="s">
        <v>383</v>
      </c>
      <c r="D202" s="45" t="s">
        <v>396</v>
      </c>
      <c r="E202" s="45"/>
      <c r="F202" s="106" t="s">
        <v>381</v>
      </c>
      <c r="G202" s="104" t="s">
        <v>139</v>
      </c>
      <c r="H202" s="39">
        <v>48</v>
      </c>
      <c r="I202" s="32">
        <v>71735.899999999994</v>
      </c>
      <c r="J202" s="32"/>
    </row>
    <row r="203" spans="1:10">
      <c r="A203" s="167" t="s">
        <v>157</v>
      </c>
      <c r="B203" s="168"/>
      <c r="C203" s="168"/>
      <c r="D203" s="168"/>
      <c r="E203" s="168"/>
      <c r="F203" s="168"/>
      <c r="G203" s="169"/>
      <c r="H203" s="31">
        <f>SUM(H201:H202)</f>
        <v>88</v>
      </c>
      <c r="I203" s="33">
        <f>SUM(I201:I202)</f>
        <v>71735.899999999994</v>
      </c>
      <c r="J203" s="32"/>
    </row>
    <row r="204" spans="1:10" ht="36">
      <c r="A204" s="45" t="s">
        <v>846</v>
      </c>
      <c r="B204" s="164" t="s">
        <v>20</v>
      </c>
      <c r="C204" s="45" t="s">
        <v>847</v>
      </c>
      <c r="D204" s="45" t="s">
        <v>848</v>
      </c>
      <c r="E204" s="45"/>
      <c r="F204" s="35" t="s">
        <v>849</v>
      </c>
      <c r="G204" s="35" t="s">
        <v>261</v>
      </c>
      <c r="H204" s="31"/>
      <c r="I204" s="33"/>
      <c r="J204" s="32">
        <v>10983.7</v>
      </c>
    </row>
    <row r="205" spans="1:10" ht="31.2">
      <c r="A205" s="121"/>
      <c r="B205" s="121" t="s">
        <v>20</v>
      </c>
      <c r="C205" s="121"/>
      <c r="D205" s="42" t="s">
        <v>619</v>
      </c>
      <c r="E205" s="45"/>
      <c r="F205" s="121" t="s">
        <v>620</v>
      </c>
      <c r="G205" s="121" t="s">
        <v>242</v>
      </c>
      <c r="H205" s="31"/>
      <c r="I205" s="32">
        <v>15135</v>
      </c>
      <c r="J205" s="32"/>
    </row>
    <row r="206" spans="1:10">
      <c r="A206" s="167" t="s">
        <v>157</v>
      </c>
      <c r="B206" s="168"/>
      <c r="C206" s="168"/>
      <c r="D206" s="168"/>
      <c r="E206" s="168"/>
      <c r="F206" s="168"/>
      <c r="G206" s="169"/>
      <c r="H206" s="31"/>
      <c r="I206" s="33">
        <f>SUM(I205)</f>
        <v>15135</v>
      </c>
      <c r="J206" s="33">
        <f>SUM(J204:J205)</f>
        <v>10983.7</v>
      </c>
    </row>
    <row r="207" spans="1:10">
      <c r="A207" s="111"/>
      <c r="B207" s="112" t="s">
        <v>108</v>
      </c>
      <c r="C207" s="45" t="s">
        <v>368</v>
      </c>
      <c r="D207" s="45" t="s">
        <v>401</v>
      </c>
      <c r="E207" s="45"/>
      <c r="F207" s="112" t="s">
        <v>497</v>
      </c>
      <c r="G207" s="110" t="s">
        <v>313</v>
      </c>
      <c r="H207" s="39">
        <v>8</v>
      </c>
      <c r="I207" s="32">
        <v>20000</v>
      </c>
      <c r="J207" s="32"/>
    </row>
    <row r="208" spans="1:10">
      <c r="A208" s="45" t="s">
        <v>367</v>
      </c>
      <c r="B208" s="112" t="s">
        <v>108</v>
      </c>
      <c r="C208" s="45" t="s">
        <v>368</v>
      </c>
      <c r="D208" s="45" t="s">
        <v>369</v>
      </c>
      <c r="E208" s="45"/>
      <c r="F208" s="112" t="s">
        <v>370</v>
      </c>
      <c r="G208" s="112" t="s">
        <v>313</v>
      </c>
      <c r="H208" s="39">
        <v>40</v>
      </c>
      <c r="I208" s="32">
        <v>17170</v>
      </c>
      <c r="J208" s="32"/>
    </row>
    <row r="209" spans="1:10">
      <c r="A209" s="167" t="s">
        <v>157</v>
      </c>
      <c r="B209" s="168"/>
      <c r="C209" s="168"/>
      <c r="D209" s="168"/>
      <c r="E209" s="168"/>
      <c r="F209" s="168"/>
      <c r="G209" s="169"/>
      <c r="H209" s="31">
        <f>SUM(H207:H208)</f>
        <v>48</v>
      </c>
      <c r="I209" s="33">
        <f>SUM(I207:I208)</f>
        <v>37170</v>
      </c>
      <c r="J209" s="32"/>
    </row>
    <row r="210" spans="1:10" ht="18">
      <c r="A210" s="39" t="s">
        <v>495</v>
      </c>
      <c r="B210" s="112" t="s">
        <v>109</v>
      </c>
      <c r="C210" s="112" t="s">
        <v>347</v>
      </c>
      <c r="D210" s="39" t="s">
        <v>401</v>
      </c>
      <c r="E210" s="39"/>
      <c r="F210" s="108" t="s">
        <v>496</v>
      </c>
      <c r="G210" s="39" t="s">
        <v>313</v>
      </c>
      <c r="H210" s="39">
        <v>15</v>
      </c>
      <c r="I210" s="32"/>
      <c r="J210" s="32"/>
    </row>
    <row r="211" spans="1:10" ht="18">
      <c r="A211" s="129"/>
      <c r="B211" s="134" t="s">
        <v>109</v>
      </c>
      <c r="C211" s="134"/>
      <c r="D211" s="129" t="s">
        <v>160</v>
      </c>
      <c r="E211" s="129"/>
      <c r="F211" s="108" t="s">
        <v>830</v>
      </c>
      <c r="G211" s="129" t="s">
        <v>244</v>
      </c>
      <c r="H211" s="129"/>
      <c r="I211" s="32">
        <v>37500</v>
      </c>
      <c r="J211" s="32"/>
    </row>
    <row r="212" spans="1:10" ht="31.2">
      <c r="A212" s="45" t="s">
        <v>562</v>
      </c>
      <c r="B212" s="121" t="s">
        <v>109</v>
      </c>
      <c r="C212" s="45" t="s">
        <v>563</v>
      </c>
      <c r="D212" s="45" t="s">
        <v>564</v>
      </c>
      <c r="E212" s="45"/>
      <c r="F212" s="35" t="s">
        <v>565</v>
      </c>
      <c r="G212" s="35" t="s">
        <v>566</v>
      </c>
      <c r="H212" s="124"/>
      <c r="I212" s="32">
        <v>35355.1</v>
      </c>
      <c r="J212" s="32"/>
    </row>
    <row r="213" spans="1:10" ht="36">
      <c r="A213" s="45" t="s">
        <v>661</v>
      </c>
      <c r="B213" s="121" t="s">
        <v>109</v>
      </c>
      <c r="C213" s="45" t="s">
        <v>563</v>
      </c>
      <c r="D213" s="45" t="s">
        <v>576</v>
      </c>
      <c r="E213" s="45"/>
      <c r="F213" s="35" t="s">
        <v>662</v>
      </c>
      <c r="G213" s="35" t="s">
        <v>663</v>
      </c>
      <c r="H213" s="124"/>
      <c r="I213" s="32">
        <v>15877.6</v>
      </c>
      <c r="J213" s="32"/>
    </row>
    <row r="214" spans="1:10">
      <c r="A214" s="72" t="s">
        <v>811</v>
      </c>
      <c r="B214" s="134" t="s">
        <v>109</v>
      </c>
      <c r="C214" s="45" t="s">
        <v>812</v>
      </c>
      <c r="D214" s="53" t="s">
        <v>813</v>
      </c>
      <c r="E214" s="45"/>
      <c r="F214" s="134" t="s">
        <v>623</v>
      </c>
      <c r="G214" s="132" t="s">
        <v>244</v>
      </c>
      <c r="H214" s="129"/>
      <c r="I214" s="32">
        <v>57820</v>
      </c>
      <c r="J214" s="32"/>
    </row>
    <row r="215" spans="1:10" ht="31.2">
      <c r="A215" s="117"/>
      <c r="B215" s="121" t="s">
        <v>109</v>
      </c>
      <c r="C215" s="121"/>
      <c r="D215" s="121" t="s">
        <v>664</v>
      </c>
      <c r="E215" s="121"/>
      <c r="F215" s="121" t="s">
        <v>665</v>
      </c>
      <c r="G215" s="118" t="s">
        <v>666</v>
      </c>
      <c r="H215" s="124"/>
      <c r="I215" s="32">
        <v>51435.54</v>
      </c>
      <c r="J215" s="32"/>
    </row>
    <row r="216" spans="1:10">
      <c r="A216" s="39" t="s">
        <v>346</v>
      </c>
      <c r="B216" s="112" t="s">
        <v>109</v>
      </c>
      <c r="C216" s="112" t="s">
        <v>347</v>
      </c>
      <c r="D216" s="124" t="s">
        <v>567</v>
      </c>
      <c r="E216" s="39"/>
      <c r="F216" s="39" t="s">
        <v>348</v>
      </c>
      <c r="G216" s="39" t="s">
        <v>349</v>
      </c>
      <c r="H216" s="39">
        <v>1</v>
      </c>
      <c r="I216" s="32">
        <v>72269.95</v>
      </c>
      <c r="J216" s="32"/>
    </row>
    <row r="217" spans="1:10">
      <c r="A217" s="167" t="s">
        <v>157</v>
      </c>
      <c r="B217" s="168"/>
      <c r="C217" s="168"/>
      <c r="D217" s="168"/>
      <c r="E217" s="168"/>
      <c r="F217" s="168"/>
      <c r="G217" s="169"/>
      <c r="H217" s="31">
        <f>SUM(H210:H216)</f>
        <v>16</v>
      </c>
      <c r="I217" s="33">
        <f>SUM(I210:I216)</f>
        <v>270258.19</v>
      </c>
      <c r="J217" s="32"/>
    </row>
    <row r="218" spans="1:10">
      <c r="A218" s="116"/>
      <c r="B218" s="121" t="s">
        <v>111</v>
      </c>
      <c r="C218" s="116"/>
      <c r="D218" s="45" t="s">
        <v>727</v>
      </c>
      <c r="E218" s="114"/>
      <c r="F218" s="121" t="s">
        <v>728</v>
      </c>
      <c r="G218" s="143" t="s">
        <v>729</v>
      </c>
      <c r="H218" s="31"/>
      <c r="I218" s="32">
        <v>12297.1</v>
      </c>
      <c r="J218" s="32"/>
    </row>
    <row r="219" spans="1:10">
      <c r="A219" s="133"/>
      <c r="B219" s="134" t="s">
        <v>111</v>
      </c>
      <c r="C219" s="133"/>
      <c r="D219" s="45" t="s">
        <v>659</v>
      </c>
      <c r="E219" s="114"/>
      <c r="F219" s="134" t="s">
        <v>820</v>
      </c>
      <c r="G219" s="143" t="s">
        <v>244</v>
      </c>
      <c r="H219" s="31"/>
      <c r="I219" s="32">
        <v>140000</v>
      </c>
      <c r="J219" s="32"/>
    </row>
    <row r="220" spans="1:10">
      <c r="A220" s="107"/>
      <c r="B220" s="121" t="s">
        <v>111</v>
      </c>
      <c r="C220" s="121"/>
      <c r="D220" s="121" t="s">
        <v>160</v>
      </c>
      <c r="E220" s="121"/>
      <c r="F220" s="121" t="s">
        <v>644</v>
      </c>
      <c r="G220" s="118" t="s">
        <v>645</v>
      </c>
      <c r="H220" s="31"/>
      <c r="I220" s="32">
        <v>3400</v>
      </c>
      <c r="J220" s="32"/>
    </row>
    <row r="221" spans="1:10">
      <c r="A221" s="167" t="s">
        <v>157</v>
      </c>
      <c r="B221" s="168"/>
      <c r="C221" s="168"/>
      <c r="D221" s="168"/>
      <c r="E221" s="168"/>
      <c r="F221" s="168"/>
      <c r="G221" s="169"/>
      <c r="H221" s="31"/>
      <c r="I221" s="33">
        <f>SUM(I218:I220)</f>
        <v>155697.1</v>
      </c>
      <c r="J221" s="32"/>
    </row>
    <row r="222" spans="1:10" ht="31.2">
      <c r="A222" s="45" t="s">
        <v>311</v>
      </c>
      <c r="B222" s="96" t="s">
        <v>24</v>
      </c>
      <c r="C222" s="44"/>
      <c r="D222" s="39" t="s">
        <v>312</v>
      </c>
      <c r="E222" s="45"/>
      <c r="F222" s="96" t="s">
        <v>309</v>
      </c>
      <c r="G222" s="96" t="s">
        <v>313</v>
      </c>
      <c r="H222" s="39">
        <v>60</v>
      </c>
      <c r="I222" s="32"/>
      <c r="J222" s="32"/>
    </row>
    <row r="223" spans="1:10" ht="31.2">
      <c r="A223" s="39" t="s">
        <v>314</v>
      </c>
      <c r="B223" s="96" t="s">
        <v>24</v>
      </c>
      <c r="C223" s="44"/>
      <c r="D223" s="96" t="s">
        <v>315</v>
      </c>
      <c r="E223" s="75"/>
      <c r="F223" s="35" t="s">
        <v>316</v>
      </c>
      <c r="G223" s="35" t="s">
        <v>139</v>
      </c>
      <c r="H223" s="39">
        <v>60</v>
      </c>
      <c r="I223" s="32"/>
      <c r="J223" s="32"/>
    </row>
    <row r="224" spans="1:10" ht="31.2">
      <c r="A224" s="45" t="s">
        <v>219</v>
      </c>
      <c r="B224" s="121" t="s">
        <v>24</v>
      </c>
      <c r="C224" s="45" t="s">
        <v>213</v>
      </c>
      <c r="D224" s="45" t="s">
        <v>220</v>
      </c>
      <c r="E224" s="45"/>
      <c r="F224" s="121" t="s">
        <v>689</v>
      </c>
      <c r="G224" s="35" t="s">
        <v>242</v>
      </c>
      <c r="H224" s="124"/>
      <c r="I224" s="32">
        <v>98905.5</v>
      </c>
      <c r="J224" s="32"/>
    </row>
    <row r="225" spans="1:10" ht="18">
      <c r="A225" s="45"/>
      <c r="B225" s="121" t="s">
        <v>24</v>
      </c>
      <c r="C225" s="45"/>
      <c r="D225" s="45" t="s">
        <v>220</v>
      </c>
      <c r="E225" s="45"/>
      <c r="F225" s="121" t="s">
        <v>730</v>
      </c>
      <c r="G225" s="35" t="s">
        <v>731</v>
      </c>
      <c r="H225" s="124"/>
      <c r="I225" s="32">
        <v>36800</v>
      </c>
      <c r="J225" s="32"/>
    </row>
    <row r="226" spans="1:10" ht="31.2">
      <c r="A226" s="45" t="s">
        <v>230</v>
      </c>
      <c r="B226" s="112" t="s">
        <v>24</v>
      </c>
      <c r="C226" s="45" t="s">
        <v>213</v>
      </c>
      <c r="D226" s="45" t="s">
        <v>231</v>
      </c>
      <c r="E226" s="45"/>
      <c r="F226" s="112" t="s">
        <v>249</v>
      </c>
      <c r="G226" s="35" t="s">
        <v>242</v>
      </c>
      <c r="H226" s="39">
        <v>60</v>
      </c>
      <c r="I226" s="32">
        <v>74080</v>
      </c>
      <c r="J226" s="32"/>
    </row>
    <row r="227" spans="1:10" ht="36">
      <c r="A227" s="45" t="s">
        <v>219</v>
      </c>
      <c r="B227" s="112" t="s">
        <v>24</v>
      </c>
      <c r="C227" s="45" t="s">
        <v>213</v>
      </c>
      <c r="D227" s="45" t="s">
        <v>220</v>
      </c>
      <c r="E227" s="45"/>
      <c r="F227" s="112" t="s">
        <v>250</v>
      </c>
      <c r="G227" s="35" t="s">
        <v>251</v>
      </c>
      <c r="H227" s="39">
        <v>17</v>
      </c>
      <c r="I227" s="32">
        <v>20600</v>
      </c>
      <c r="J227" s="32"/>
    </row>
    <row r="228" spans="1:10" ht="31.2">
      <c r="A228" s="45"/>
      <c r="B228" s="112" t="s">
        <v>24</v>
      </c>
      <c r="C228" s="45"/>
      <c r="D228" s="45" t="s">
        <v>487</v>
      </c>
      <c r="E228" s="45"/>
      <c r="F228" s="112" t="s">
        <v>316</v>
      </c>
      <c r="G228" s="35" t="s">
        <v>139</v>
      </c>
      <c r="H228" s="39">
        <v>84</v>
      </c>
      <c r="I228" s="32">
        <v>20114.8</v>
      </c>
      <c r="J228" s="32"/>
    </row>
    <row r="229" spans="1:10" ht="31.2">
      <c r="A229" s="45"/>
      <c r="B229" s="112" t="s">
        <v>24</v>
      </c>
      <c r="C229" s="45"/>
      <c r="D229" s="45" t="s">
        <v>488</v>
      </c>
      <c r="E229" s="45"/>
      <c r="F229" s="112" t="s">
        <v>374</v>
      </c>
      <c r="G229" s="35" t="s">
        <v>313</v>
      </c>
      <c r="H229" s="39">
        <v>58</v>
      </c>
      <c r="I229" s="32">
        <v>10823.8</v>
      </c>
      <c r="J229" s="32"/>
    </row>
    <row r="230" spans="1:10" ht="46.8">
      <c r="A230" s="45"/>
      <c r="B230" s="121" t="s">
        <v>24</v>
      </c>
      <c r="C230" s="45"/>
      <c r="D230" s="45" t="s">
        <v>646</v>
      </c>
      <c r="E230" s="45"/>
      <c r="F230" s="121" t="s">
        <v>275</v>
      </c>
      <c r="G230" s="35" t="s">
        <v>274</v>
      </c>
      <c r="H230" s="124"/>
      <c r="I230" s="32">
        <v>27900</v>
      </c>
      <c r="J230" s="32"/>
    </row>
    <row r="231" spans="1:10" ht="46.8">
      <c r="A231" s="45"/>
      <c r="B231" s="112" t="s">
        <v>24</v>
      </c>
      <c r="C231" s="45"/>
      <c r="D231" s="45" t="s">
        <v>276</v>
      </c>
      <c r="E231" s="45"/>
      <c r="F231" s="112" t="s">
        <v>275</v>
      </c>
      <c r="G231" s="35" t="s">
        <v>274</v>
      </c>
      <c r="H231" s="39"/>
      <c r="I231" s="32">
        <v>46100</v>
      </c>
      <c r="J231" s="32"/>
    </row>
    <row r="232" spans="1:10" ht="46.8">
      <c r="A232" s="45"/>
      <c r="B232" s="121" t="s">
        <v>24</v>
      </c>
      <c r="C232" s="45"/>
      <c r="D232" s="45" t="s">
        <v>647</v>
      </c>
      <c r="E232" s="45"/>
      <c r="F232" s="121" t="s">
        <v>275</v>
      </c>
      <c r="G232" s="35" t="s">
        <v>274</v>
      </c>
      <c r="H232" s="124"/>
      <c r="I232" s="32">
        <v>24800</v>
      </c>
      <c r="J232" s="32"/>
    </row>
    <row r="233" spans="1:10" ht="46.8">
      <c r="A233" s="45"/>
      <c r="B233" s="121" t="s">
        <v>24</v>
      </c>
      <c r="C233" s="45"/>
      <c r="D233" s="45" t="s">
        <v>618</v>
      </c>
      <c r="E233" s="45"/>
      <c r="F233" s="121" t="s">
        <v>275</v>
      </c>
      <c r="G233" s="35" t="s">
        <v>274</v>
      </c>
      <c r="H233" s="124"/>
      <c r="I233" s="32">
        <v>18900</v>
      </c>
      <c r="J233" s="32"/>
    </row>
    <row r="234" spans="1:10" ht="31.2">
      <c r="A234" s="45"/>
      <c r="B234" s="112" t="s">
        <v>24</v>
      </c>
      <c r="C234" s="45"/>
      <c r="D234" s="45" t="s">
        <v>277</v>
      </c>
      <c r="E234" s="45"/>
      <c r="F234" s="112" t="s">
        <v>275</v>
      </c>
      <c r="G234" s="35" t="s">
        <v>274</v>
      </c>
      <c r="H234" s="39"/>
      <c r="I234" s="32">
        <v>27700</v>
      </c>
      <c r="J234" s="32"/>
    </row>
    <row r="235" spans="1:10" ht="31.2">
      <c r="A235" s="45"/>
      <c r="B235" s="112" t="s">
        <v>24</v>
      </c>
      <c r="C235" s="45"/>
      <c r="D235" s="45" t="s">
        <v>278</v>
      </c>
      <c r="E235" s="45"/>
      <c r="F235" s="112" t="s">
        <v>275</v>
      </c>
      <c r="G235" s="35" t="s">
        <v>274</v>
      </c>
      <c r="H235" s="39"/>
      <c r="I235" s="32">
        <v>10800</v>
      </c>
      <c r="J235" s="32"/>
    </row>
    <row r="236" spans="1:10" ht="31.2">
      <c r="A236" s="45"/>
      <c r="B236" s="134" t="s">
        <v>24</v>
      </c>
      <c r="C236" s="45"/>
      <c r="D236" s="45" t="s">
        <v>278</v>
      </c>
      <c r="E236" s="45"/>
      <c r="F236" s="134" t="s">
        <v>799</v>
      </c>
      <c r="G236" s="35" t="s">
        <v>274</v>
      </c>
      <c r="H236" s="129"/>
      <c r="I236" s="32">
        <v>7000</v>
      </c>
      <c r="J236" s="32"/>
    </row>
    <row r="237" spans="1:10" ht="31.2">
      <c r="A237" s="45"/>
      <c r="B237" s="134" t="s">
        <v>24</v>
      </c>
      <c r="C237" s="45"/>
      <c r="D237" s="45" t="s">
        <v>277</v>
      </c>
      <c r="E237" s="45"/>
      <c r="F237" s="134" t="s">
        <v>799</v>
      </c>
      <c r="G237" s="35" t="s">
        <v>274</v>
      </c>
      <c r="H237" s="129"/>
      <c r="I237" s="32">
        <v>8800</v>
      </c>
      <c r="J237" s="32"/>
    </row>
    <row r="238" spans="1:10" ht="31.2">
      <c r="A238" s="45"/>
      <c r="B238" s="134" t="s">
        <v>24</v>
      </c>
      <c r="C238" s="45"/>
      <c r="D238" s="45" t="s">
        <v>797</v>
      </c>
      <c r="E238" s="45"/>
      <c r="F238" s="134" t="s">
        <v>798</v>
      </c>
      <c r="G238" s="35" t="s">
        <v>274</v>
      </c>
      <c r="H238" s="129"/>
      <c r="I238" s="32">
        <v>5800</v>
      </c>
      <c r="J238" s="32"/>
    </row>
    <row r="239" spans="1:10" ht="31.2">
      <c r="A239" s="45"/>
      <c r="B239" s="134" t="s">
        <v>24</v>
      </c>
      <c r="C239" s="45"/>
      <c r="D239" s="45" t="s">
        <v>278</v>
      </c>
      <c r="E239" s="45"/>
      <c r="F239" s="134" t="s">
        <v>798</v>
      </c>
      <c r="G239" s="35" t="s">
        <v>274</v>
      </c>
      <c r="H239" s="129"/>
      <c r="I239" s="32">
        <v>28400</v>
      </c>
      <c r="J239" s="32"/>
    </row>
    <row r="240" spans="1:10" ht="31.2">
      <c r="A240" s="45" t="s">
        <v>219</v>
      </c>
      <c r="B240" s="112" t="s">
        <v>24</v>
      </c>
      <c r="C240" s="45" t="s">
        <v>213</v>
      </c>
      <c r="D240" s="45" t="s">
        <v>220</v>
      </c>
      <c r="E240" s="45"/>
      <c r="F240" s="112" t="s">
        <v>381</v>
      </c>
      <c r="G240" s="35" t="s">
        <v>486</v>
      </c>
      <c r="H240" s="39">
        <v>17</v>
      </c>
      <c r="I240" s="32">
        <v>22800</v>
      </c>
      <c r="J240" s="32"/>
    </row>
    <row r="241" spans="1:10">
      <c r="A241" s="167" t="s">
        <v>157</v>
      </c>
      <c r="B241" s="168"/>
      <c r="C241" s="168"/>
      <c r="D241" s="168"/>
      <c r="E241" s="168"/>
      <c r="F241" s="168"/>
      <c r="G241" s="169"/>
      <c r="H241" s="31">
        <f>SUM(H222:H240)</f>
        <v>356</v>
      </c>
      <c r="I241" s="33">
        <f>SUM(I222:I240)</f>
        <v>490324.1</v>
      </c>
      <c r="J241" s="39"/>
    </row>
    <row r="242" spans="1:10">
      <c r="A242" s="109"/>
      <c r="B242" s="112" t="s">
        <v>26</v>
      </c>
      <c r="C242" s="45">
        <v>30004611</v>
      </c>
      <c r="D242" s="112" t="s">
        <v>401</v>
      </c>
      <c r="E242" s="114"/>
      <c r="F242" s="112" t="s">
        <v>404</v>
      </c>
      <c r="G242" s="110" t="s">
        <v>333</v>
      </c>
      <c r="H242" s="39">
        <v>20</v>
      </c>
      <c r="I242" s="32"/>
      <c r="J242" s="32">
        <v>3122.2</v>
      </c>
    </row>
    <row r="243" spans="1:10" ht="46.8">
      <c r="A243" s="131"/>
      <c r="B243" s="134" t="s">
        <v>26</v>
      </c>
      <c r="C243" s="45"/>
      <c r="D243" s="134" t="s">
        <v>821</v>
      </c>
      <c r="E243" s="114"/>
      <c r="F243" s="134" t="s">
        <v>822</v>
      </c>
      <c r="G243" s="132" t="s">
        <v>245</v>
      </c>
      <c r="H243" s="129"/>
      <c r="I243" s="32">
        <v>20000</v>
      </c>
      <c r="J243" s="32"/>
    </row>
    <row r="244" spans="1:10" ht="46.8">
      <c r="A244" s="111"/>
      <c r="B244" s="112" t="s">
        <v>26</v>
      </c>
      <c r="C244" s="114"/>
      <c r="D244" s="45" t="s">
        <v>259</v>
      </c>
      <c r="E244" s="114"/>
      <c r="F244" s="112" t="s">
        <v>260</v>
      </c>
      <c r="G244" s="110" t="s">
        <v>261</v>
      </c>
      <c r="H244" s="39">
        <f>SUM(H242:H242)</f>
        <v>20</v>
      </c>
      <c r="I244" s="32">
        <v>89536.1</v>
      </c>
      <c r="J244" s="32"/>
    </row>
    <row r="245" spans="1:10">
      <c r="A245" s="167" t="s">
        <v>157</v>
      </c>
      <c r="B245" s="168"/>
      <c r="C245" s="168"/>
      <c r="D245" s="168"/>
      <c r="E245" s="168"/>
      <c r="F245" s="168"/>
      <c r="G245" s="169"/>
      <c r="H245" s="31">
        <f>SUM(H244)</f>
        <v>20</v>
      </c>
      <c r="I245" s="33">
        <f>SUM(I242:I244)</f>
        <v>109536.1</v>
      </c>
      <c r="J245" s="33">
        <f>SUM(J242:J244)</f>
        <v>3122.2</v>
      </c>
    </row>
    <row r="246" spans="1:10" ht="31.2">
      <c r="A246" s="72" t="s">
        <v>225</v>
      </c>
      <c r="B246" s="112" t="s">
        <v>79</v>
      </c>
      <c r="C246" s="45" t="s">
        <v>223</v>
      </c>
      <c r="D246" s="45" t="s">
        <v>252</v>
      </c>
      <c r="E246" s="114"/>
      <c r="F246" s="112" t="s">
        <v>247</v>
      </c>
      <c r="G246" s="110" t="s">
        <v>242</v>
      </c>
      <c r="H246" s="39"/>
      <c r="I246" s="32">
        <v>75253.7</v>
      </c>
      <c r="J246" s="39"/>
    </row>
    <row r="247" spans="1:10">
      <c r="A247" s="72" t="s">
        <v>225</v>
      </c>
      <c r="B247" s="112" t="s">
        <v>79</v>
      </c>
      <c r="C247" s="45" t="s">
        <v>223</v>
      </c>
      <c r="D247" s="45" t="s">
        <v>224</v>
      </c>
      <c r="E247" s="114"/>
      <c r="F247" s="112" t="s">
        <v>253</v>
      </c>
      <c r="G247" s="110" t="s">
        <v>248</v>
      </c>
      <c r="H247" s="39">
        <v>200</v>
      </c>
      <c r="I247" s="32">
        <v>336.8</v>
      </c>
      <c r="J247" s="39"/>
    </row>
    <row r="248" spans="1:10">
      <c r="A248" s="167" t="s">
        <v>157</v>
      </c>
      <c r="B248" s="168"/>
      <c r="C248" s="168"/>
      <c r="D248" s="168"/>
      <c r="E248" s="168"/>
      <c r="F248" s="168"/>
      <c r="G248" s="169"/>
      <c r="H248" s="31">
        <f>SUM(H246:H247)</f>
        <v>200</v>
      </c>
      <c r="I248" s="33">
        <f>SUM(I246:I247)</f>
        <v>75590.5</v>
      </c>
      <c r="J248" s="39"/>
    </row>
    <row r="249" spans="1:10" ht="31.2">
      <c r="A249" s="63" t="s">
        <v>375</v>
      </c>
      <c r="B249" s="112" t="s">
        <v>25</v>
      </c>
      <c r="C249" s="45" t="s">
        <v>376</v>
      </c>
      <c r="D249" s="45" t="s">
        <v>377</v>
      </c>
      <c r="E249" s="45"/>
      <c r="F249" s="96" t="s">
        <v>374</v>
      </c>
      <c r="G249" s="95" t="s">
        <v>139</v>
      </c>
      <c r="H249" s="39">
        <v>46</v>
      </c>
      <c r="I249" s="32">
        <v>5971.5</v>
      </c>
      <c r="J249" s="39"/>
    </row>
    <row r="250" spans="1:10" ht="46.8">
      <c r="A250" s="72" t="s">
        <v>227</v>
      </c>
      <c r="B250" s="112" t="s">
        <v>25</v>
      </c>
      <c r="C250" s="45" t="s">
        <v>228</v>
      </c>
      <c r="D250" s="42" t="s">
        <v>254</v>
      </c>
      <c r="E250" s="45"/>
      <c r="F250" s="107" t="s">
        <v>255</v>
      </c>
      <c r="G250" s="112" t="s">
        <v>246</v>
      </c>
      <c r="H250" s="39">
        <v>4</v>
      </c>
      <c r="I250" s="32">
        <v>99766.8</v>
      </c>
      <c r="J250" s="39"/>
    </row>
    <row r="251" spans="1:10">
      <c r="A251" s="167" t="s">
        <v>157</v>
      </c>
      <c r="B251" s="168"/>
      <c r="C251" s="168"/>
      <c r="D251" s="168"/>
      <c r="E251" s="168"/>
      <c r="F251" s="168"/>
      <c r="G251" s="169"/>
      <c r="H251" s="31">
        <f>SUM(H249:H250)</f>
        <v>50</v>
      </c>
      <c r="I251" s="33">
        <f>SUM(I249:I250)</f>
        <v>105738.3</v>
      </c>
      <c r="J251" s="39"/>
    </row>
    <row r="252" spans="1:10" ht="31.2">
      <c r="A252" s="45" t="s">
        <v>221</v>
      </c>
      <c r="B252" s="112" t="s">
        <v>113</v>
      </c>
      <c r="C252" s="45" t="s">
        <v>222</v>
      </c>
      <c r="D252" s="45" t="s">
        <v>256</v>
      </c>
      <c r="E252" s="45"/>
      <c r="F252" s="112" t="s">
        <v>257</v>
      </c>
      <c r="G252" s="112" t="s">
        <v>258</v>
      </c>
      <c r="H252" s="39"/>
      <c r="I252" s="32">
        <v>31595.8</v>
      </c>
      <c r="J252" s="39"/>
    </row>
    <row r="253" spans="1:10" ht="31.2">
      <c r="A253" s="45" t="s">
        <v>221</v>
      </c>
      <c r="B253" s="100" t="s">
        <v>113</v>
      </c>
      <c r="C253" s="45" t="s">
        <v>222</v>
      </c>
      <c r="D253" s="100" t="s">
        <v>479</v>
      </c>
      <c r="E253" s="49"/>
      <c r="F253" s="100" t="s">
        <v>480</v>
      </c>
      <c r="G253" s="35" t="s">
        <v>481</v>
      </c>
      <c r="H253" s="39">
        <v>10</v>
      </c>
      <c r="I253" s="32">
        <v>22629.4</v>
      </c>
      <c r="J253" s="32"/>
    </row>
    <row r="254" spans="1:10">
      <c r="A254" s="168" t="s">
        <v>157</v>
      </c>
      <c r="B254" s="168"/>
      <c r="C254" s="168"/>
      <c r="D254" s="168"/>
      <c r="E254" s="168"/>
      <c r="F254" s="168"/>
      <c r="G254" s="169"/>
      <c r="H254" s="31">
        <f>SUM(H252:H253)</f>
        <v>10</v>
      </c>
      <c r="I254" s="33">
        <f>SUM(I252:I253)</f>
        <v>54225.2</v>
      </c>
      <c r="J254" s="32"/>
    </row>
    <row r="255" spans="1:10">
      <c r="A255" s="167" t="s">
        <v>29</v>
      </c>
      <c r="B255" s="168"/>
      <c r="C255" s="168"/>
      <c r="D255" s="168"/>
      <c r="E255" s="168"/>
      <c r="F255" s="168"/>
      <c r="G255" s="169"/>
      <c r="H255" s="31">
        <f>H36+H51+H56+H65+H71+H75+H84+H88+H96+H98+H103+H123+H128+H139+H144+H147+H152+H156+H166+H174+H182+H192+H195+H203+H209+H217+H241+H245+H248+H251+H254</f>
        <v>2208</v>
      </c>
      <c r="I255" s="33">
        <f>I34+I38+I51+I56+I65+I71+I75+I84+I88+I91+I93+I96+I98+I103+I106+I123+I128+I139+I141+I144+I147+I149+I152+I156+I166+I169+I172+I177+I182+I192+I195+I198+I200+I203+I206+I209+I217+I221+I241+I245+I248+I251+I254+I77</f>
        <v>5100488.1699999981</v>
      </c>
      <c r="J255" s="33">
        <f>J36+J123+J206+J245</f>
        <v>125359.29999999999</v>
      </c>
    </row>
    <row r="256" spans="1:10" ht="25.8" customHeight="1">
      <c r="A256" s="174" t="s">
        <v>212</v>
      </c>
      <c r="B256" s="174"/>
      <c r="C256" s="174"/>
      <c r="D256" s="174"/>
      <c r="E256" s="174"/>
      <c r="F256" s="174"/>
      <c r="G256" s="174"/>
      <c r="H256" s="174"/>
      <c r="I256" s="174"/>
      <c r="J256" s="175"/>
    </row>
    <row r="257" spans="1:10" ht="1.8" customHeight="1">
      <c r="A257" s="61"/>
      <c r="B257" s="61"/>
      <c r="C257" s="61"/>
      <c r="D257" s="61"/>
      <c r="E257" s="61"/>
      <c r="F257" s="61"/>
      <c r="G257" s="61"/>
      <c r="H257" s="97"/>
      <c r="I257" s="97"/>
      <c r="J257" s="97"/>
    </row>
    <row r="258" spans="1:10" ht="62.4" customHeight="1">
      <c r="A258" s="187" t="s">
        <v>151</v>
      </c>
      <c r="B258" s="187" t="s">
        <v>6</v>
      </c>
      <c r="C258" s="187" t="s">
        <v>159</v>
      </c>
      <c r="D258" s="187" t="s">
        <v>152</v>
      </c>
      <c r="E258" s="187" t="s">
        <v>153</v>
      </c>
      <c r="F258" s="187" t="s">
        <v>154</v>
      </c>
      <c r="G258" s="187" t="s">
        <v>137</v>
      </c>
      <c r="H258" s="187" t="s">
        <v>155</v>
      </c>
      <c r="I258" s="187" t="s">
        <v>156</v>
      </c>
      <c r="J258" s="187" t="s">
        <v>10</v>
      </c>
    </row>
    <row r="259" spans="1:10" ht="15.6" customHeight="1">
      <c r="A259" s="188"/>
      <c r="B259" s="188"/>
      <c r="C259" s="188"/>
      <c r="D259" s="188"/>
      <c r="E259" s="188"/>
      <c r="F259" s="188"/>
      <c r="G259" s="188"/>
      <c r="H259" s="188"/>
      <c r="I259" s="188"/>
      <c r="J259" s="188"/>
    </row>
    <row r="260" spans="1:10" ht="98.4" customHeight="1">
      <c r="A260" s="87" t="s">
        <v>409</v>
      </c>
      <c r="B260" s="84"/>
      <c r="C260" s="88"/>
      <c r="D260" s="84" t="s">
        <v>410</v>
      </c>
      <c r="E260" s="89"/>
      <c r="F260" s="89" t="s">
        <v>411</v>
      </c>
      <c r="G260" s="89" t="s">
        <v>139</v>
      </c>
      <c r="H260" s="112">
        <v>273</v>
      </c>
      <c r="I260" s="32">
        <v>50910</v>
      </c>
      <c r="J260" s="33"/>
    </row>
    <row r="261" spans="1:10">
      <c r="A261" s="171" t="s">
        <v>157</v>
      </c>
      <c r="B261" s="172"/>
      <c r="C261" s="172"/>
      <c r="D261" s="172"/>
      <c r="E261" s="172"/>
      <c r="F261" s="172"/>
      <c r="G261" s="173"/>
      <c r="H261" s="30">
        <f>SUM(H260)</f>
        <v>273</v>
      </c>
      <c r="I261" s="33">
        <f>SUM(I260)</f>
        <v>50910</v>
      </c>
      <c r="J261" s="39"/>
    </row>
    <row r="262" spans="1:10" ht="52.8">
      <c r="A262" s="66" t="s">
        <v>783</v>
      </c>
      <c r="B262" s="66"/>
      <c r="C262" s="121"/>
      <c r="D262" s="66" t="s">
        <v>174</v>
      </c>
      <c r="E262" s="121"/>
      <c r="F262" s="153">
        <v>42156</v>
      </c>
      <c r="G262" s="154" t="s">
        <v>784</v>
      </c>
      <c r="H262" s="30"/>
      <c r="I262" s="32">
        <v>3600</v>
      </c>
      <c r="J262" s="124"/>
    </row>
    <row r="263" spans="1:10">
      <c r="A263" s="171" t="s">
        <v>157</v>
      </c>
      <c r="B263" s="172"/>
      <c r="C263" s="172"/>
      <c r="D263" s="172"/>
      <c r="E263" s="172"/>
      <c r="F263" s="172"/>
      <c r="G263" s="173"/>
      <c r="H263" s="30"/>
      <c r="I263" s="33">
        <f>SUM(I262)</f>
        <v>3600</v>
      </c>
      <c r="J263" s="124"/>
    </row>
    <row r="264" spans="1:10" ht="39.6">
      <c r="A264" s="66" t="s">
        <v>747</v>
      </c>
      <c r="B264" s="66"/>
      <c r="C264" s="121"/>
      <c r="D264" s="66" t="s">
        <v>748</v>
      </c>
      <c r="E264" s="66"/>
      <c r="F264" s="64" t="s">
        <v>749</v>
      </c>
      <c r="G264" s="66" t="s">
        <v>242</v>
      </c>
      <c r="H264" s="30"/>
      <c r="I264" s="32">
        <v>3600</v>
      </c>
      <c r="J264" s="124"/>
    </row>
    <row r="265" spans="1:10">
      <c r="A265" s="171" t="s">
        <v>157</v>
      </c>
      <c r="B265" s="172"/>
      <c r="C265" s="172"/>
      <c r="D265" s="172"/>
      <c r="E265" s="172"/>
      <c r="F265" s="172"/>
      <c r="G265" s="173"/>
      <c r="H265" s="30"/>
      <c r="I265" s="33">
        <f>SUM(I264)</f>
        <v>3600</v>
      </c>
      <c r="J265" s="124"/>
    </row>
    <row r="266" spans="1:10" ht="31.2">
      <c r="A266" s="87" t="s">
        <v>678</v>
      </c>
      <c r="B266" s="84" t="s">
        <v>679</v>
      </c>
      <c r="C266" s="88"/>
      <c r="D266" s="148" t="s">
        <v>680</v>
      </c>
      <c r="E266" s="148"/>
      <c r="F266" s="89" t="s">
        <v>681</v>
      </c>
      <c r="G266" s="89" t="s">
        <v>246</v>
      </c>
      <c r="H266" s="30"/>
      <c r="I266" s="32">
        <v>57688</v>
      </c>
      <c r="J266" s="124"/>
    </row>
    <row r="267" spans="1:10">
      <c r="A267" s="171" t="s">
        <v>157</v>
      </c>
      <c r="B267" s="172"/>
      <c r="C267" s="172"/>
      <c r="D267" s="172"/>
      <c r="E267" s="172"/>
      <c r="F267" s="172"/>
      <c r="G267" s="173"/>
      <c r="H267" s="30"/>
      <c r="I267" s="33">
        <f>SUM(I266)</f>
        <v>57688</v>
      </c>
      <c r="J267" s="124"/>
    </row>
    <row r="268" spans="1:10" ht="46.8">
      <c r="A268" s="45" t="s">
        <v>693</v>
      </c>
      <c r="B268" s="121" t="s">
        <v>694</v>
      </c>
      <c r="C268" s="121"/>
      <c r="D268" s="121" t="s">
        <v>695</v>
      </c>
      <c r="E268" s="121" t="s">
        <v>696</v>
      </c>
      <c r="F268" s="121" t="s">
        <v>697</v>
      </c>
      <c r="G268" s="121" t="s">
        <v>698</v>
      </c>
      <c r="H268" s="30"/>
      <c r="I268" s="32">
        <v>8703.4</v>
      </c>
      <c r="J268" s="124"/>
    </row>
    <row r="269" spans="1:10" ht="46.8">
      <c r="A269" s="120"/>
      <c r="B269" s="92" t="s">
        <v>18</v>
      </c>
      <c r="C269" s="147"/>
      <c r="D269" s="149" t="s">
        <v>699</v>
      </c>
      <c r="E269" s="147"/>
      <c r="F269" s="92" t="s">
        <v>597</v>
      </c>
      <c r="G269" s="150" t="s">
        <v>700</v>
      </c>
      <c r="H269" s="30"/>
      <c r="I269" s="32">
        <v>4946.8</v>
      </c>
      <c r="J269" s="124"/>
    </row>
    <row r="270" spans="1:10" ht="31.2">
      <c r="A270" s="140" t="s">
        <v>542</v>
      </c>
      <c r="B270" s="65" t="s">
        <v>18</v>
      </c>
      <c r="C270" s="140"/>
      <c r="D270" s="65" t="s">
        <v>543</v>
      </c>
      <c r="E270" s="141" t="s">
        <v>544</v>
      </c>
      <c r="F270" s="65" t="s">
        <v>545</v>
      </c>
      <c r="G270" s="65" t="s">
        <v>546</v>
      </c>
      <c r="H270" s="30"/>
      <c r="I270" s="32">
        <v>7933</v>
      </c>
      <c r="J270" s="124"/>
    </row>
    <row r="271" spans="1:10">
      <c r="A271" s="171" t="s">
        <v>157</v>
      </c>
      <c r="B271" s="172"/>
      <c r="C271" s="172"/>
      <c r="D271" s="172"/>
      <c r="E271" s="172"/>
      <c r="F271" s="172"/>
      <c r="G271" s="173"/>
      <c r="H271" s="30"/>
      <c r="I271" s="33">
        <f>SUM(I268:I270)</f>
        <v>21583.200000000001</v>
      </c>
      <c r="J271" s="124"/>
    </row>
    <row r="272" spans="1:10">
      <c r="A272" s="135"/>
      <c r="B272" s="92" t="s">
        <v>814</v>
      </c>
      <c r="C272" s="92"/>
      <c r="D272" s="92"/>
      <c r="E272" s="92"/>
      <c r="F272" s="92" t="s">
        <v>815</v>
      </c>
      <c r="G272" s="150" t="s">
        <v>242</v>
      </c>
      <c r="H272" s="30"/>
      <c r="I272" s="32">
        <v>16500</v>
      </c>
      <c r="J272" s="129"/>
    </row>
    <row r="273" spans="1:10">
      <c r="A273" s="171" t="s">
        <v>157</v>
      </c>
      <c r="B273" s="172"/>
      <c r="C273" s="172"/>
      <c r="D273" s="172"/>
      <c r="E273" s="172"/>
      <c r="F273" s="172"/>
      <c r="G273" s="173"/>
      <c r="H273" s="30"/>
      <c r="I273" s="33">
        <f>SUM(I272)</f>
        <v>16500</v>
      </c>
      <c r="J273" s="129"/>
    </row>
    <row r="274" spans="1:10">
      <c r="A274" s="127"/>
      <c r="B274" s="93" t="s">
        <v>109</v>
      </c>
      <c r="C274" s="128"/>
      <c r="D274" s="92" t="s">
        <v>160</v>
      </c>
      <c r="E274" s="128"/>
      <c r="F274" s="92" t="s">
        <v>407</v>
      </c>
      <c r="G274" s="92" t="s">
        <v>408</v>
      </c>
      <c r="H274" s="112"/>
      <c r="I274" s="32"/>
      <c r="J274" s="39"/>
    </row>
    <row r="275" spans="1:10">
      <c r="A275" s="113" t="s">
        <v>470</v>
      </c>
      <c r="B275" s="113" t="s">
        <v>474</v>
      </c>
      <c r="C275" s="113"/>
      <c r="D275" s="113" t="s">
        <v>471</v>
      </c>
      <c r="E275" s="113"/>
      <c r="F275" s="54" t="s">
        <v>472</v>
      </c>
      <c r="G275" s="113" t="s">
        <v>473</v>
      </c>
      <c r="H275" s="112"/>
      <c r="I275" s="32">
        <v>106065.19</v>
      </c>
      <c r="J275" s="39"/>
    </row>
    <row r="276" spans="1:10" ht="31.2">
      <c r="A276" s="144"/>
      <c r="B276" s="93" t="s">
        <v>109</v>
      </c>
      <c r="C276" s="121"/>
      <c r="D276" s="92" t="s">
        <v>667</v>
      </c>
      <c r="E276" s="145" t="s">
        <v>668</v>
      </c>
      <c r="F276" s="94" t="s">
        <v>669</v>
      </c>
      <c r="G276" s="92" t="s">
        <v>670</v>
      </c>
      <c r="H276" s="121"/>
      <c r="I276" s="32">
        <v>205522.97</v>
      </c>
      <c r="J276" s="124"/>
    </row>
    <row r="277" spans="1:10" ht="31.2">
      <c r="A277" s="45" t="s">
        <v>723</v>
      </c>
      <c r="B277" s="121" t="s">
        <v>109</v>
      </c>
      <c r="C277" s="121"/>
      <c r="D277" s="121" t="s">
        <v>724</v>
      </c>
      <c r="E277" s="121" t="s">
        <v>725</v>
      </c>
      <c r="F277" s="121" t="s">
        <v>597</v>
      </c>
      <c r="G277" s="121" t="s">
        <v>726</v>
      </c>
      <c r="H277" s="121"/>
      <c r="I277" s="32">
        <v>11488</v>
      </c>
      <c r="J277" s="124"/>
    </row>
    <row r="278" spans="1:10" ht="31.2">
      <c r="A278" s="93" t="s">
        <v>405</v>
      </c>
      <c r="B278" s="93" t="s">
        <v>109</v>
      </c>
      <c r="C278" s="112"/>
      <c r="D278" s="92" t="s">
        <v>160</v>
      </c>
      <c r="E278" s="67"/>
      <c r="F278" s="94" t="s">
        <v>416</v>
      </c>
      <c r="G278" s="92" t="s">
        <v>313</v>
      </c>
      <c r="H278" s="112">
        <v>2</v>
      </c>
      <c r="I278" s="32"/>
      <c r="J278" s="39"/>
    </row>
    <row r="279" spans="1:10">
      <c r="A279" s="181" t="s">
        <v>157</v>
      </c>
      <c r="B279" s="182"/>
      <c r="C279" s="182"/>
      <c r="D279" s="182"/>
      <c r="E279" s="182"/>
      <c r="F279" s="182"/>
      <c r="G279" s="183"/>
      <c r="H279" s="30">
        <f>SUM(H278)</f>
        <v>2</v>
      </c>
      <c r="I279" s="33">
        <f>SUM(I274:I278)</f>
        <v>323076.16000000003</v>
      </c>
      <c r="J279" s="39"/>
    </row>
    <row r="280" spans="1:10" ht="46.8">
      <c r="A280" s="119" t="s">
        <v>571</v>
      </c>
      <c r="B280" s="119" t="s">
        <v>67</v>
      </c>
      <c r="C280" s="47"/>
      <c r="D280" s="119" t="s">
        <v>572</v>
      </c>
      <c r="E280" s="119"/>
      <c r="F280" s="54" t="s">
        <v>573</v>
      </c>
      <c r="G280" s="119" t="s">
        <v>242</v>
      </c>
      <c r="H280" s="30"/>
      <c r="I280" s="32">
        <v>10400</v>
      </c>
      <c r="J280" s="124"/>
    </row>
    <row r="281" spans="1:10">
      <c r="A281" s="170" t="s">
        <v>157</v>
      </c>
      <c r="B281" s="170"/>
      <c r="C281" s="170"/>
      <c r="D281" s="170"/>
      <c r="E281" s="170"/>
      <c r="F281" s="170"/>
      <c r="G281" s="170"/>
      <c r="H281" s="30"/>
      <c r="I281" s="33">
        <f>SUM(I280)</f>
        <v>10400</v>
      </c>
      <c r="J281" s="124"/>
    </row>
    <row r="282" spans="1:10" ht="31.2">
      <c r="A282" s="85" t="s">
        <v>406</v>
      </c>
      <c r="B282" s="65" t="s">
        <v>412</v>
      </c>
      <c r="C282" s="38"/>
      <c r="D282" s="125" t="s">
        <v>413</v>
      </c>
      <c r="E282" s="125"/>
      <c r="F282" s="126" t="s">
        <v>414</v>
      </c>
      <c r="G282" s="125" t="s">
        <v>415</v>
      </c>
      <c r="H282" s="112">
        <v>2</v>
      </c>
      <c r="I282" s="32">
        <v>22287.7</v>
      </c>
      <c r="J282" s="39"/>
    </row>
    <row r="283" spans="1:10">
      <c r="A283" s="184" t="s">
        <v>157</v>
      </c>
      <c r="B283" s="185"/>
      <c r="C283" s="185"/>
      <c r="D283" s="185"/>
      <c r="E283" s="185"/>
      <c r="F283" s="185"/>
      <c r="G283" s="186"/>
      <c r="H283" s="30">
        <f>SUM(H282)</f>
        <v>2</v>
      </c>
      <c r="I283" s="33">
        <f>SUM(I282)</f>
        <v>22287.7</v>
      </c>
      <c r="J283" s="39"/>
    </row>
    <row r="284" spans="1:10" ht="26.4">
      <c r="A284" s="66" t="s">
        <v>475</v>
      </c>
      <c r="B284" s="66" t="s">
        <v>119</v>
      </c>
      <c r="C284" s="112"/>
      <c r="D284" s="66" t="s">
        <v>476</v>
      </c>
      <c r="E284" s="66"/>
      <c r="F284" s="64" t="s">
        <v>477</v>
      </c>
      <c r="G284" s="66" t="s">
        <v>478</v>
      </c>
      <c r="H284" s="31"/>
      <c r="I284" s="33"/>
      <c r="J284" s="33"/>
    </row>
    <row r="285" spans="1:10">
      <c r="A285" s="171" t="s">
        <v>157</v>
      </c>
      <c r="B285" s="172"/>
      <c r="C285" s="172"/>
      <c r="D285" s="172"/>
      <c r="E285" s="172"/>
      <c r="F285" s="172"/>
      <c r="G285" s="173"/>
      <c r="H285" s="39"/>
      <c r="I285" s="32"/>
      <c r="J285" s="32"/>
    </row>
    <row r="286" spans="1:10">
      <c r="A286" s="167" t="s">
        <v>29</v>
      </c>
      <c r="B286" s="168"/>
      <c r="C286" s="168"/>
      <c r="D286" s="168"/>
      <c r="E286" s="168"/>
      <c r="F286" s="168"/>
      <c r="G286" s="169"/>
      <c r="H286" s="30">
        <f>H261+H279+H283</f>
        <v>277</v>
      </c>
      <c r="I286" s="34">
        <f>I261+I263+I265+I267+I271+I273+I279+I281+I283</f>
        <v>509645.06000000006</v>
      </c>
      <c r="J286" s="34"/>
    </row>
    <row r="287" spans="1:10" ht="15.75" customHeight="1">
      <c r="B287" s="36" t="s">
        <v>161</v>
      </c>
      <c r="D287" s="52" t="s">
        <v>170</v>
      </c>
    </row>
    <row r="288" spans="1:10">
      <c r="D288" s="40"/>
    </row>
    <row r="289" spans="2:4">
      <c r="B289" s="36" t="s">
        <v>162</v>
      </c>
      <c r="D289" s="52" t="s">
        <v>169</v>
      </c>
    </row>
    <row r="290" spans="2:4">
      <c r="D290" s="40"/>
    </row>
    <row r="291" spans="2:4">
      <c r="B291" s="176" t="s">
        <v>512</v>
      </c>
      <c r="C291" s="176"/>
    </row>
    <row r="292" spans="2:4">
      <c r="C292" s="48"/>
    </row>
    <row r="293" spans="2:4" ht="46.95" customHeight="1"/>
    <row r="294" spans="2:4" ht="15.75" customHeight="1"/>
    <row r="299" spans="2:4" ht="22.5" customHeight="1"/>
  </sheetData>
  <mergeCells count="97">
    <mergeCell ref="A273:G273"/>
    <mergeCell ref="E258:E259"/>
    <mergeCell ref="D258:D259"/>
    <mergeCell ref="C258:C259"/>
    <mergeCell ref="B258:B259"/>
    <mergeCell ref="A258:A259"/>
    <mergeCell ref="A263:G263"/>
    <mergeCell ref="A271:G271"/>
    <mergeCell ref="I258:I259"/>
    <mergeCell ref="J258:J259"/>
    <mergeCell ref="H258:H259"/>
    <mergeCell ref="G258:G259"/>
    <mergeCell ref="F258:F259"/>
    <mergeCell ref="B25:C25"/>
    <mergeCell ref="A10:G10"/>
    <mergeCell ref="A203:G203"/>
    <mergeCell ref="B24:C24"/>
    <mergeCell ref="A31:J31"/>
    <mergeCell ref="A29:G29"/>
    <mergeCell ref="A71:G71"/>
    <mergeCell ref="B26:C26"/>
    <mergeCell ref="A96:G96"/>
    <mergeCell ref="A98:G98"/>
    <mergeCell ref="A27:G27"/>
    <mergeCell ref="B28:C28"/>
    <mergeCell ref="A177:G177"/>
    <mergeCell ref="B15:C15"/>
    <mergeCell ref="B16:C16"/>
    <mergeCell ref="A200:G200"/>
    <mergeCell ref="B291:C291"/>
    <mergeCell ref="A286:G286"/>
    <mergeCell ref="A30:G30"/>
    <mergeCell ref="A279:G279"/>
    <mergeCell ref="A283:G283"/>
    <mergeCell ref="A75:G75"/>
    <mergeCell ref="A241:G241"/>
    <mergeCell ref="A261:G261"/>
    <mergeCell ref="A285:G285"/>
    <mergeCell ref="A36:G36"/>
    <mergeCell ref="A51:G51"/>
    <mergeCell ref="A56:G56"/>
    <mergeCell ref="A65:G65"/>
    <mergeCell ref="A209:G209"/>
    <mergeCell ref="A84:G84"/>
    <mergeCell ref="A88:G88"/>
    <mergeCell ref="A3:J3"/>
    <mergeCell ref="A4:J4"/>
    <mergeCell ref="A6:J6"/>
    <mergeCell ref="B8:C8"/>
    <mergeCell ref="B23:C23"/>
    <mergeCell ref="B22:C22"/>
    <mergeCell ref="B21:C21"/>
    <mergeCell ref="A12:G12"/>
    <mergeCell ref="B11:C11"/>
    <mergeCell ref="B20:C20"/>
    <mergeCell ref="B9:C9"/>
    <mergeCell ref="A18:G18"/>
    <mergeCell ref="B17:C17"/>
    <mergeCell ref="B19:C19"/>
    <mergeCell ref="A14:G14"/>
    <mergeCell ref="B13:C13"/>
    <mergeCell ref="A255:G255"/>
    <mergeCell ref="A254:G254"/>
    <mergeCell ref="A217:G217"/>
    <mergeCell ref="A245:G245"/>
    <mergeCell ref="A248:G248"/>
    <mergeCell ref="A251:G251"/>
    <mergeCell ref="A182:G182"/>
    <mergeCell ref="A192:G192"/>
    <mergeCell ref="A195:G195"/>
    <mergeCell ref="A147:G147"/>
    <mergeCell ref="A152:G152"/>
    <mergeCell ref="A156:G156"/>
    <mergeCell ref="A166:G166"/>
    <mergeCell ref="A174:G174"/>
    <mergeCell ref="A123:G123"/>
    <mergeCell ref="A128:G128"/>
    <mergeCell ref="A139:G139"/>
    <mergeCell ref="A144:G144"/>
    <mergeCell ref="A106:G106"/>
    <mergeCell ref="A141:G141"/>
    <mergeCell ref="A198:G198"/>
    <mergeCell ref="A34:G34"/>
    <mergeCell ref="A281:G281"/>
    <mergeCell ref="A91:G91"/>
    <mergeCell ref="A93:G93"/>
    <mergeCell ref="A206:G206"/>
    <mergeCell ref="A172:G172"/>
    <mergeCell ref="A38:G38"/>
    <mergeCell ref="A221:G221"/>
    <mergeCell ref="A169:G169"/>
    <mergeCell ref="A149:G149"/>
    <mergeCell ref="A267:G267"/>
    <mergeCell ref="A265:G265"/>
    <mergeCell ref="A256:J256"/>
    <mergeCell ref="A77:G77"/>
    <mergeCell ref="A103:G103"/>
  </mergeCells>
  <printOptions horizontalCentered="1"/>
  <pageMargins left="0.39370078740157483" right="0.39370078740157483" top="0.98425196850393704" bottom="0.39370078740157483" header="0.51181102362204722" footer="0.51181102362204722"/>
  <pageSetup paperSize="9" scale="50" fitToHeight="1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6"/>
  <sheetViews>
    <sheetView tabSelected="1" topLeftCell="A356" zoomScale="75" zoomScaleNormal="75" workbookViewId="0">
      <selection activeCell="D373" sqref="D373"/>
    </sheetView>
  </sheetViews>
  <sheetFormatPr defaultRowHeight="15.6"/>
  <cols>
    <col min="1" max="1" width="57.88671875" style="41" customWidth="1"/>
    <col min="2" max="5" width="24.33203125" style="41" customWidth="1"/>
    <col min="6" max="256" width="8.88671875" style="2"/>
    <col min="257" max="257" width="57.88671875" style="2" customWidth="1"/>
    <col min="258" max="261" width="24.33203125" style="2" customWidth="1"/>
    <col min="262" max="512" width="8.88671875" style="2"/>
    <col min="513" max="513" width="57.88671875" style="2" customWidth="1"/>
    <col min="514" max="517" width="24.33203125" style="2" customWidth="1"/>
    <col min="518" max="768" width="8.88671875" style="2"/>
    <col min="769" max="769" width="57.88671875" style="2" customWidth="1"/>
    <col min="770" max="773" width="24.33203125" style="2" customWidth="1"/>
    <col min="774" max="1024" width="8.88671875" style="2"/>
    <col min="1025" max="1025" width="57.88671875" style="2" customWidth="1"/>
    <col min="1026" max="1029" width="24.33203125" style="2" customWidth="1"/>
    <col min="1030" max="1280" width="8.88671875" style="2"/>
    <col min="1281" max="1281" width="57.88671875" style="2" customWidth="1"/>
    <col min="1282" max="1285" width="24.33203125" style="2" customWidth="1"/>
    <col min="1286" max="1536" width="8.88671875" style="2"/>
    <col min="1537" max="1537" width="57.88671875" style="2" customWidth="1"/>
    <col min="1538" max="1541" width="24.33203125" style="2" customWidth="1"/>
    <col min="1542" max="1792" width="8.88671875" style="2"/>
    <col min="1793" max="1793" width="57.88671875" style="2" customWidth="1"/>
    <col min="1794" max="1797" width="24.33203125" style="2" customWidth="1"/>
    <col min="1798" max="2048" width="8.88671875" style="2"/>
    <col min="2049" max="2049" width="57.88671875" style="2" customWidth="1"/>
    <col min="2050" max="2053" width="24.33203125" style="2" customWidth="1"/>
    <col min="2054" max="2304" width="8.88671875" style="2"/>
    <col min="2305" max="2305" width="57.88671875" style="2" customWidth="1"/>
    <col min="2306" max="2309" width="24.33203125" style="2" customWidth="1"/>
    <col min="2310" max="2560" width="8.88671875" style="2"/>
    <col min="2561" max="2561" width="57.88671875" style="2" customWidth="1"/>
    <col min="2562" max="2565" width="24.33203125" style="2" customWidth="1"/>
    <col min="2566" max="2816" width="8.88671875" style="2"/>
    <col min="2817" max="2817" width="57.88671875" style="2" customWidth="1"/>
    <col min="2818" max="2821" width="24.33203125" style="2" customWidth="1"/>
    <col min="2822" max="3072" width="8.88671875" style="2"/>
    <col min="3073" max="3073" width="57.88671875" style="2" customWidth="1"/>
    <col min="3074" max="3077" width="24.33203125" style="2" customWidth="1"/>
    <col min="3078" max="3328" width="8.88671875" style="2"/>
    <col min="3329" max="3329" width="57.88671875" style="2" customWidth="1"/>
    <col min="3330" max="3333" width="24.33203125" style="2" customWidth="1"/>
    <col min="3334" max="3584" width="8.88671875" style="2"/>
    <col min="3585" max="3585" width="57.88671875" style="2" customWidth="1"/>
    <col min="3586" max="3589" width="24.33203125" style="2" customWidth="1"/>
    <col min="3590" max="3840" width="8.88671875" style="2"/>
    <col min="3841" max="3841" width="57.88671875" style="2" customWidth="1"/>
    <col min="3842" max="3845" width="24.33203125" style="2" customWidth="1"/>
    <col min="3846" max="4096" width="8.88671875" style="2"/>
    <col min="4097" max="4097" width="57.88671875" style="2" customWidth="1"/>
    <col min="4098" max="4101" width="24.33203125" style="2" customWidth="1"/>
    <col min="4102" max="4352" width="8.88671875" style="2"/>
    <col min="4353" max="4353" width="57.88671875" style="2" customWidth="1"/>
    <col min="4354" max="4357" width="24.33203125" style="2" customWidth="1"/>
    <col min="4358" max="4608" width="8.88671875" style="2"/>
    <col min="4609" max="4609" width="57.88671875" style="2" customWidth="1"/>
    <col min="4610" max="4613" width="24.33203125" style="2" customWidth="1"/>
    <col min="4614" max="4864" width="8.88671875" style="2"/>
    <col min="4865" max="4865" width="57.88671875" style="2" customWidth="1"/>
    <col min="4866" max="4869" width="24.33203125" style="2" customWidth="1"/>
    <col min="4870" max="5120" width="8.88671875" style="2"/>
    <col min="5121" max="5121" width="57.88671875" style="2" customWidth="1"/>
    <col min="5122" max="5125" width="24.33203125" style="2" customWidth="1"/>
    <col min="5126" max="5376" width="8.88671875" style="2"/>
    <col min="5377" max="5377" width="57.88671875" style="2" customWidth="1"/>
    <col min="5378" max="5381" width="24.33203125" style="2" customWidth="1"/>
    <col min="5382" max="5632" width="8.88671875" style="2"/>
    <col min="5633" max="5633" width="57.88671875" style="2" customWidth="1"/>
    <col min="5634" max="5637" width="24.33203125" style="2" customWidth="1"/>
    <col min="5638" max="5888" width="8.88671875" style="2"/>
    <col min="5889" max="5889" width="57.88671875" style="2" customWidth="1"/>
    <col min="5890" max="5893" width="24.33203125" style="2" customWidth="1"/>
    <col min="5894" max="6144" width="8.88671875" style="2"/>
    <col min="6145" max="6145" width="57.88671875" style="2" customWidth="1"/>
    <col min="6146" max="6149" width="24.33203125" style="2" customWidth="1"/>
    <col min="6150" max="6400" width="8.88671875" style="2"/>
    <col min="6401" max="6401" width="57.88671875" style="2" customWidth="1"/>
    <col min="6402" max="6405" width="24.33203125" style="2" customWidth="1"/>
    <col min="6406" max="6656" width="8.88671875" style="2"/>
    <col min="6657" max="6657" width="57.88671875" style="2" customWidth="1"/>
    <col min="6658" max="6661" width="24.33203125" style="2" customWidth="1"/>
    <col min="6662" max="6912" width="8.88671875" style="2"/>
    <col min="6913" max="6913" width="57.88671875" style="2" customWidth="1"/>
    <col min="6914" max="6917" width="24.33203125" style="2" customWidth="1"/>
    <col min="6918" max="7168" width="8.88671875" style="2"/>
    <col min="7169" max="7169" width="57.88671875" style="2" customWidth="1"/>
    <col min="7170" max="7173" width="24.33203125" style="2" customWidth="1"/>
    <col min="7174" max="7424" width="8.88671875" style="2"/>
    <col min="7425" max="7425" width="57.88671875" style="2" customWidth="1"/>
    <col min="7426" max="7429" width="24.33203125" style="2" customWidth="1"/>
    <col min="7430" max="7680" width="8.88671875" style="2"/>
    <col min="7681" max="7681" width="57.88671875" style="2" customWidth="1"/>
    <col min="7682" max="7685" width="24.33203125" style="2" customWidth="1"/>
    <col min="7686" max="7936" width="8.88671875" style="2"/>
    <col min="7937" max="7937" width="57.88671875" style="2" customWidth="1"/>
    <col min="7938" max="7941" width="24.33203125" style="2" customWidth="1"/>
    <col min="7942" max="8192" width="8.88671875" style="2"/>
    <col min="8193" max="8193" width="57.88671875" style="2" customWidth="1"/>
    <col min="8194" max="8197" width="24.33203125" style="2" customWidth="1"/>
    <col min="8198" max="8448" width="8.88671875" style="2"/>
    <col min="8449" max="8449" width="57.88671875" style="2" customWidth="1"/>
    <col min="8450" max="8453" width="24.33203125" style="2" customWidth="1"/>
    <col min="8454" max="8704" width="8.88671875" style="2"/>
    <col min="8705" max="8705" width="57.88671875" style="2" customWidth="1"/>
    <col min="8706" max="8709" width="24.33203125" style="2" customWidth="1"/>
    <col min="8710" max="8960" width="8.88671875" style="2"/>
    <col min="8961" max="8961" width="57.88671875" style="2" customWidth="1"/>
    <col min="8962" max="8965" width="24.33203125" style="2" customWidth="1"/>
    <col min="8966" max="9216" width="8.88671875" style="2"/>
    <col min="9217" max="9217" width="57.88671875" style="2" customWidth="1"/>
    <col min="9218" max="9221" width="24.33203125" style="2" customWidth="1"/>
    <col min="9222" max="9472" width="8.88671875" style="2"/>
    <col min="9473" max="9473" width="57.88671875" style="2" customWidth="1"/>
    <col min="9474" max="9477" width="24.33203125" style="2" customWidth="1"/>
    <col min="9478" max="9728" width="8.88671875" style="2"/>
    <col min="9729" max="9729" width="57.88671875" style="2" customWidth="1"/>
    <col min="9730" max="9733" width="24.33203125" style="2" customWidth="1"/>
    <col min="9734" max="9984" width="8.88671875" style="2"/>
    <col min="9985" max="9985" width="57.88671875" style="2" customWidth="1"/>
    <col min="9986" max="9989" width="24.33203125" style="2" customWidth="1"/>
    <col min="9990" max="10240" width="8.88671875" style="2"/>
    <col min="10241" max="10241" width="57.88671875" style="2" customWidth="1"/>
    <col min="10242" max="10245" width="24.33203125" style="2" customWidth="1"/>
    <col min="10246" max="10496" width="8.88671875" style="2"/>
    <col min="10497" max="10497" width="57.88671875" style="2" customWidth="1"/>
    <col min="10498" max="10501" width="24.33203125" style="2" customWidth="1"/>
    <col min="10502" max="10752" width="8.88671875" style="2"/>
    <col min="10753" max="10753" width="57.88671875" style="2" customWidth="1"/>
    <col min="10754" max="10757" width="24.33203125" style="2" customWidth="1"/>
    <col min="10758" max="11008" width="8.88671875" style="2"/>
    <col min="11009" max="11009" width="57.88671875" style="2" customWidth="1"/>
    <col min="11010" max="11013" width="24.33203125" style="2" customWidth="1"/>
    <col min="11014" max="11264" width="8.88671875" style="2"/>
    <col min="11265" max="11265" width="57.88671875" style="2" customWidth="1"/>
    <col min="11266" max="11269" width="24.33203125" style="2" customWidth="1"/>
    <col min="11270" max="11520" width="8.88671875" style="2"/>
    <col min="11521" max="11521" width="57.88671875" style="2" customWidth="1"/>
    <col min="11522" max="11525" width="24.33203125" style="2" customWidth="1"/>
    <col min="11526" max="11776" width="8.88671875" style="2"/>
    <col min="11777" max="11777" width="57.88671875" style="2" customWidth="1"/>
    <col min="11778" max="11781" width="24.33203125" style="2" customWidth="1"/>
    <col min="11782" max="12032" width="8.88671875" style="2"/>
    <col min="12033" max="12033" width="57.88671875" style="2" customWidth="1"/>
    <col min="12034" max="12037" width="24.33203125" style="2" customWidth="1"/>
    <col min="12038" max="12288" width="8.88671875" style="2"/>
    <col min="12289" max="12289" width="57.88671875" style="2" customWidth="1"/>
    <col min="12290" max="12293" width="24.33203125" style="2" customWidth="1"/>
    <col min="12294" max="12544" width="8.88671875" style="2"/>
    <col min="12545" max="12545" width="57.88671875" style="2" customWidth="1"/>
    <col min="12546" max="12549" width="24.33203125" style="2" customWidth="1"/>
    <col min="12550" max="12800" width="8.88671875" style="2"/>
    <col min="12801" max="12801" width="57.88671875" style="2" customWidth="1"/>
    <col min="12802" max="12805" width="24.33203125" style="2" customWidth="1"/>
    <col min="12806" max="13056" width="8.88671875" style="2"/>
    <col min="13057" max="13057" width="57.88671875" style="2" customWidth="1"/>
    <col min="13058" max="13061" width="24.33203125" style="2" customWidth="1"/>
    <col min="13062" max="13312" width="8.88671875" style="2"/>
    <col min="13313" max="13313" width="57.88671875" style="2" customWidth="1"/>
    <col min="13314" max="13317" width="24.33203125" style="2" customWidth="1"/>
    <col min="13318" max="13568" width="8.88671875" style="2"/>
    <col min="13569" max="13569" width="57.88671875" style="2" customWidth="1"/>
    <col min="13570" max="13573" width="24.33203125" style="2" customWidth="1"/>
    <col min="13574" max="13824" width="8.88671875" style="2"/>
    <col min="13825" max="13825" width="57.88671875" style="2" customWidth="1"/>
    <col min="13826" max="13829" width="24.33203125" style="2" customWidth="1"/>
    <col min="13830" max="14080" width="8.88671875" style="2"/>
    <col min="14081" max="14081" width="57.88671875" style="2" customWidth="1"/>
    <col min="14082" max="14085" width="24.33203125" style="2" customWidth="1"/>
    <col min="14086" max="14336" width="8.88671875" style="2"/>
    <col min="14337" max="14337" width="57.88671875" style="2" customWidth="1"/>
    <col min="14338" max="14341" width="24.33203125" style="2" customWidth="1"/>
    <col min="14342" max="14592" width="8.88671875" style="2"/>
    <col min="14593" max="14593" width="57.88671875" style="2" customWidth="1"/>
    <col min="14594" max="14597" width="24.33203125" style="2" customWidth="1"/>
    <col min="14598" max="14848" width="8.88671875" style="2"/>
    <col min="14849" max="14849" width="57.88671875" style="2" customWidth="1"/>
    <col min="14850" max="14853" width="24.33203125" style="2" customWidth="1"/>
    <col min="14854" max="15104" width="8.88671875" style="2"/>
    <col min="15105" max="15105" width="57.88671875" style="2" customWidth="1"/>
    <col min="15106" max="15109" width="24.33203125" style="2" customWidth="1"/>
    <col min="15110" max="15360" width="8.88671875" style="2"/>
    <col min="15361" max="15361" width="57.88671875" style="2" customWidth="1"/>
    <col min="15362" max="15365" width="24.33203125" style="2" customWidth="1"/>
    <col min="15366" max="15616" width="8.88671875" style="2"/>
    <col min="15617" max="15617" width="57.88671875" style="2" customWidth="1"/>
    <col min="15618" max="15621" width="24.33203125" style="2" customWidth="1"/>
    <col min="15622" max="15872" width="8.88671875" style="2"/>
    <col min="15873" max="15873" width="57.88671875" style="2" customWidth="1"/>
    <col min="15874" max="15877" width="24.33203125" style="2" customWidth="1"/>
    <col min="15878" max="16128" width="8.88671875" style="2"/>
    <col min="16129" max="16129" width="57.88671875" style="2" customWidth="1"/>
    <col min="16130" max="16133" width="24.33203125" style="2" customWidth="1"/>
    <col min="16134" max="16384" width="8.88671875" style="2"/>
  </cols>
  <sheetData>
    <row r="1" spans="1:5" ht="16.5" customHeight="1">
      <c r="D1" s="1"/>
      <c r="E1" s="1" t="s">
        <v>0</v>
      </c>
    </row>
    <row r="2" spans="1:5" ht="11.25" customHeight="1">
      <c r="D2" s="1"/>
      <c r="E2" s="1"/>
    </row>
    <row r="3" spans="1:5" ht="15.75" customHeight="1">
      <c r="A3" s="199" t="s">
        <v>1</v>
      </c>
      <c r="B3" s="199"/>
      <c r="C3" s="199"/>
      <c r="D3" s="199"/>
      <c r="E3" s="199"/>
    </row>
    <row r="4" spans="1:5" ht="33" customHeight="1">
      <c r="A4" s="199" t="s">
        <v>2</v>
      </c>
      <c r="B4" s="199"/>
      <c r="C4" s="199"/>
      <c r="D4" s="199"/>
      <c r="E4" s="199"/>
    </row>
    <row r="5" spans="1:5" ht="10.95" hidden="1" customHeight="1">
      <c r="D5" s="1"/>
      <c r="E5" s="1"/>
    </row>
    <row r="6" spans="1:5">
      <c r="A6" s="199" t="s">
        <v>3</v>
      </c>
      <c r="B6" s="199"/>
      <c r="C6" s="199"/>
      <c r="D6" s="199"/>
      <c r="E6" s="199"/>
    </row>
    <row r="7" spans="1:5">
      <c r="A7" s="50" t="s">
        <v>513</v>
      </c>
    </row>
    <row r="8" spans="1:5" ht="22.95" customHeight="1">
      <c r="A8" s="194" t="s">
        <v>4</v>
      </c>
      <c r="B8" s="195"/>
      <c r="C8" s="195"/>
      <c r="D8" s="195"/>
      <c r="E8" s="196"/>
    </row>
    <row r="9" spans="1:5" ht="34.5" customHeight="1">
      <c r="A9" s="191" t="s">
        <v>5</v>
      </c>
      <c r="B9" s="192"/>
      <c r="C9" s="192"/>
      <c r="D9" s="192"/>
      <c r="E9" s="193"/>
    </row>
    <row r="10" spans="1:5" ht="67.5" customHeight="1">
      <c r="A10" s="3" t="s">
        <v>6</v>
      </c>
      <c r="B10" s="37" t="s">
        <v>7</v>
      </c>
      <c r="C10" s="37" t="s">
        <v>8</v>
      </c>
      <c r="D10" s="37" t="s">
        <v>9</v>
      </c>
      <c r="E10" s="37" t="s">
        <v>10</v>
      </c>
    </row>
    <row r="11" spans="1:5" ht="22.95" customHeight="1">
      <c r="A11" s="3" t="s">
        <v>11</v>
      </c>
      <c r="B11" s="37">
        <v>6</v>
      </c>
      <c r="C11" s="37">
        <v>870</v>
      </c>
      <c r="D11" s="4">
        <v>282774</v>
      </c>
      <c r="E11" s="4"/>
    </row>
    <row r="12" spans="1:5" ht="21.6" customHeight="1">
      <c r="A12" s="3" t="s">
        <v>12</v>
      </c>
      <c r="B12" s="37">
        <v>8</v>
      </c>
      <c r="C12" s="37">
        <v>305</v>
      </c>
      <c r="D12" s="4">
        <v>321326.7</v>
      </c>
      <c r="E12" s="4"/>
    </row>
    <row r="13" spans="1:5" ht="20.399999999999999" customHeight="1">
      <c r="A13" s="3" t="s">
        <v>13</v>
      </c>
      <c r="B13" s="37">
        <v>1</v>
      </c>
      <c r="C13" s="37">
        <v>103</v>
      </c>
      <c r="D13" s="4"/>
      <c r="E13" s="4"/>
    </row>
    <row r="14" spans="1:5" ht="19.2" customHeight="1">
      <c r="A14" s="3" t="s">
        <v>14</v>
      </c>
      <c r="B14" s="37">
        <v>2</v>
      </c>
      <c r="C14" s="37">
        <v>39</v>
      </c>
      <c r="D14" s="4">
        <v>53413.5</v>
      </c>
      <c r="E14" s="4"/>
    </row>
    <row r="15" spans="1:5" ht="21" customHeight="1">
      <c r="A15" s="3" t="s">
        <v>15</v>
      </c>
      <c r="B15" s="37">
        <v>1</v>
      </c>
      <c r="C15" s="37">
        <v>400</v>
      </c>
      <c r="D15" s="4">
        <v>143267</v>
      </c>
      <c r="E15" s="4"/>
    </row>
    <row r="16" spans="1:5" ht="21.6" customHeight="1">
      <c r="A16" s="3" t="s">
        <v>16</v>
      </c>
      <c r="B16" s="37">
        <v>2</v>
      </c>
      <c r="C16" s="37">
        <v>61</v>
      </c>
      <c r="D16" s="4">
        <v>71886</v>
      </c>
      <c r="E16" s="4"/>
    </row>
    <row r="17" spans="1:5" ht="19.2" customHeight="1">
      <c r="A17" s="3" t="s">
        <v>17</v>
      </c>
      <c r="B17" s="37">
        <v>6</v>
      </c>
      <c r="C17" s="37">
        <v>5494</v>
      </c>
      <c r="D17" s="4">
        <v>109750</v>
      </c>
      <c r="E17" s="4"/>
    </row>
    <row r="18" spans="1:5" ht="20.399999999999999" customHeight="1">
      <c r="A18" s="3" t="s">
        <v>18</v>
      </c>
      <c r="B18" s="37">
        <v>3</v>
      </c>
      <c r="C18" s="37">
        <v>3</v>
      </c>
      <c r="D18" s="4">
        <v>104617.4</v>
      </c>
      <c r="E18" s="4"/>
    </row>
    <row r="19" spans="1:5" ht="20.399999999999999" customHeight="1">
      <c r="A19" s="3" t="s">
        <v>19</v>
      </c>
      <c r="B19" s="37">
        <v>4</v>
      </c>
      <c r="C19" s="37">
        <v>201</v>
      </c>
      <c r="D19" s="4">
        <v>91540</v>
      </c>
      <c r="E19" s="4"/>
    </row>
    <row r="20" spans="1:5" ht="21.6" customHeight="1">
      <c r="A20" s="3" t="s">
        <v>20</v>
      </c>
      <c r="B20" s="37">
        <v>3</v>
      </c>
      <c r="C20" s="37">
        <v>34</v>
      </c>
      <c r="D20" s="4">
        <v>53550.2</v>
      </c>
      <c r="E20" s="4"/>
    </row>
    <row r="21" spans="1:5" ht="20.399999999999999" customHeight="1">
      <c r="A21" s="3" t="s">
        <v>21</v>
      </c>
      <c r="B21" s="37">
        <v>6</v>
      </c>
      <c r="C21" s="37">
        <v>590</v>
      </c>
      <c r="D21" s="4">
        <v>366199.7</v>
      </c>
      <c r="E21" s="4"/>
    </row>
    <row r="22" spans="1:5" ht="21" customHeight="1">
      <c r="A22" s="3" t="s">
        <v>76</v>
      </c>
      <c r="B22" s="37">
        <v>1</v>
      </c>
      <c r="C22" s="37">
        <v>950</v>
      </c>
      <c r="D22" s="4"/>
      <c r="E22" s="4"/>
    </row>
    <row r="23" spans="1:5" ht="21.6" customHeight="1">
      <c r="A23" s="3" t="s">
        <v>22</v>
      </c>
      <c r="B23" s="37">
        <v>1</v>
      </c>
      <c r="C23" s="37">
        <v>100</v>
      </c>
      <c r="D23" s="4">
        <v>105970.5</v>
      </c>
      <c r="E23" s="4"/>
    </row>
    <row r="24" spans="1:5" ht="21" customHeight="1">
      <c r="A24" s="3" t="s">
        <v>191</v>
      </c>
      <c r="B24" s="37">
        <v>1</v>
      </c>
      <c r="C24" s="37">
        <v>1</v>
      </c>
      <c r="D24" s="4">
        <v>27403.4</v>
      </c>
      <c r="E24" s="4"/>
    </row>
    <row r="25" spans="1:5" ht="30.75" customHeight="1">
      <c r="A25" s="3" t="s">
        <v>205</v>
      </c>
      <c r="B25" s="37">
        <v>1</v>
      </c>
      <c r="C25" s="37">
        <v>10</v>
      </c>
      <c r="D25" s="4">
        <v>70000</v>
      </c>
      <c r="E25" s="4"/>
    </row>
    <row r="26" spans="1:5" ht="49.2" customHeight="1">
      <c r="A26" s="3" t="s">
        <v>164</v>
      </c>
      <c r="B26" s="37">
        <v>1</v>
      </c>
      <c r="C26" s="37">
        <v>90</v>
      </c>
      <c r="D26" s="4">
        <v>58271</v>
      </c>
      <c r="E26" s="4"/>
    </row>
    <row r="27" spans="1:5" ht="52.2" customHeight="1">
      <c r="A27" s="3" t="s">
        <v>177</v>
      </c>
      <c r="B27" s="37">
        <v>1</v>
      </c>
      <c r="C27" s="37">
        <v>8</v>
      </c>
      <c r="D27" s="4">
        <v>85000</v>
      </c>
      <c r="E27" s="4"/>
    </row>
    <row r="28" spans="1:5" ht="47.4" customHeight="1">
      <c r="A28" s="3" t="s">
        <v>174</v>
      </c>
      <c r="B28" s="37">
        <v>1</v>
      </c>
      <c r="C28" s="37">
        <v>23</v>
      </c>
      <c r="D28" s="4">
        <v>11200</v>
      </c>
      <c r="E28" s="4"/>
    </row>
    <row r="29" spans="1:5" ht="22.95" customHeight="1">
      <c r="A29" s="3" t="s">
        <v>184</v>
      </c>
      <c r="B29" s="37">
        <v>1</v>
      </c>
      <c r="C29" s="37">
        <v>28</v>
      </c>
      <c r="D29" s="4">
        <v>189470.1</v>
      </c>
      <c r="E29" s="4"/>
    </row>
    <row r="30" spans="1:5" ht="51.6" customHeight="1">
      <c r="A30" s="3" t="s">
        <v>175</v>
      </c>
      <c r="B30" s="37">
        <v>1</v>
      </c>
      <c r="C30" s="37">
        <v>24</v>
      </c>
      <c r="D30" s="4"/>
      <c r="E30" s="4"/>
    </row>
    <row r="31" spans="1:5" ht="43.95" customHeight="1">
      <c r="A31" s="3" t="s">
        <v>23</v>
      </c>
      <c r="B31" s="37">
        <v>1</v>
      </c>
      <c r="C31" s="37">
        <v>10</v>
      </c>
      <c r="D31" s="4">
        <v>20498.400000000001</v>
      </c>
      <c r="E31" s="4"/>
    </row>
    <row r="32" spans="1:5" ht="27" customHeight="1">
      <c r="A32" s="3" t="s">
        <v>180</v>
      </c>
      <c r="B32" s="37"/>
      <c r="C32" s="37"/>
      <c r="D32" s="4">
        <v>35000</v>
      </c>
      <c r="E32" s="4"/>
    </row>
    <row r="33" spans="1:5" ht="19.2" customHeight="1">
      <c r="A33" s="3" t="s">
        <v>24</v>
      </c>
      <c r="B33" s="37">
        <v>5</v>
      </c>
      <c r="C33" s="37">
        <v>883</v>
      </c>
      <c r="D33" s="4">
        <v>742606.28</v>
      </c>
      <c r="E33" s="4"/>
    </row>
    <row r="34" spans="1:5" ht="18.600000000000001" customHeight="1">
      <c r="A34" s="3" t="s">
        <v>25</v>
      </c>
      <c r="B34" s="37">
        <v>2</v>
      </c>
      <c r="C34" s="37">
        <v>44</v>
      </c>
      <c r="D34" s="4">
        <v>137144.29999999999</v>
      </c>
      <c r="E34" s="4"/>
    </row>
    <row r="35" spans="1:5" ht="15.6" customHeight="1">
      <c r="A35" s="3" t="s">
        <v>236</v>
      </c>
      <c r="B35" s="37">
        <v>34</v>
      </c>
      <c r="C35" s="37">
        <v>1700</v>
      </c>
      <c r="D35" s="4">
        <v>1634870.3</v>
      </c>
      <c r="E35" s="4">
        <v>28800</v>
      </c>
    </row>
    <row r="36" spans="1:5" ht="38.4" customHeight="1">
      <c r="A36" s="3" t="s">
        <v>185</v>
      </c>
      <c r="B36" s="37">
        <v>1</v>
      </c>
      <c r="C36" s="37">
        <v>72</v>
      </c>
      <c r="D36" s="4"/>
      <c r="E36" s="4"/>
    </row>
    <row r="37" spans="1:5" ht="85.95" customHeight="1">
      <c r="A37" s="3" t="s">
        <v>181</v>
      </c>
      <c r="B37" s="37">
        <v>1</v>
      </c>
      <c r="C37" s="37">
        <v>8</v>
      </c>
      <c r="D37" s="4">
        <v>88823</v>
      </c>
      <c r="E37" s="4"/>
    </row>
    <row r="38" spans="1:5" ht="30.75" customHeight="1">
      <c r="A38" s="3" t="s">
        <v>186</v>
      </c>
      <c r="B38" s="37">
        <v>1</v>
      </c>
      <c r="C38" s="37">
        <v>300</v>
      </c>
      <c r="D38" s="4">
        <v>179655.2</v>
      </c>
      <c r="E38" s="4"/>
    </row>
    <row r="39" spans="1:5" ht="30.75" customHeight="1">
      <c r="A39" s="43" t="s">
        <v>27</v>
      </c>
      <c r="B39" s="43">
        <v>1</v>
      </c>
      <c r="C39" s="43">
        <v>3</v>
      </c>
      <c r="D39" s="6">
        <v>24757.200000000001</v>
      </c>
      <c r="E39" s="4"/>
    </row>
    <row r="40" spans="1:5" ht="30.75" customHeight="1">
      <c r="A40" s="39" t="s">
        <v>202</v>
      </c>
      <c r="B40" s="46">
        <v>1</v>
      </c>
      <c r="C40" s="46">
        <v>22</v>
      </c>
      <c r="D40" s="6">
        <v>173812.2</v>
      </c>
      <c r="E40" s="4"/>
    </row>
    <row r="41" spans="1:5" ht="30.75" customHeight="1">
      <c r="A41" s="39" t="s">
        <v>203</v>
      </c>
      <c r="B41" s="55">
        <v>1</v>
      </c>
      <c r="C41" s="55">
        <v>25</v>
      </c>
      <c r="D41" s="6">
        <v>216010.9</v>
      </c>
      <c r="E41" s="4"/>
    </row>
    <row r="42" spans="1:5" ht="30.75" customHeight="1">
      <c r="A42" s="39" t="s">
        <v>188</v>
      </c>
      <c r="B42" s="46">
        <v>1</v>
      </c>
      <c r="C42" s="46">
        <v>9</v>
      </c>
      <c r="D42" s="6"/>
      <c r="E42" s="4"/>
    </row>
    <row r="43" spans="1:5" ht="31.2">
      <c r="A43" s="39" t="s">
        <v>189</v>
      </c>
      <c r="B43" s="46">
        <v>3</v>
      </c>
      <c r="C43" s="46">
        <v>7416</v>
      </c>
      <c r="D43" s="6"/>
      <c r="E43" s="4"/>
    </row>
    <row r="44" spans="1:5" ht="46.8">
      <c r="A44" s="39" t="s">
        <v>239</v>
      </c>
      <c r="B44" s="71">
        <v>1</v>
      </c>
      <c r="C44" s="71">
        <v>26</v>
      </c>
      <c r="D44" s="6">
        <v>11200</v>
      </c>
      <c r="E44" s="4"/>
    </row>
    <row r="45" spans="1:5" ht="31.2">
      <c r="A45" s="39" t="s">
        <v>240</v>
      </c>
      <c r="B45" s="71">
        <v>1</v>
      </c>
      <c r="C45" s="71">
        <v>5</v>
      </c>
      <c r="D45" s="6">
        <v>57688</v>
      </c>
      <c r="E45" s="4"/>
    </row>
    <row r="46" spans="1:5" ht="31.2">
      <c r="A46" s="39" t="s">
        <v>287</v>
      </c>
      <c r="B46" s="96">
        <v>1</v>
      </c>
      <c r="C46" s="96"/>
      <c r="D46" s="6">
        <v>50910</v>
      </c>
      <c r="E46" s="4"/>
    </row>
    <row r="47" spans="1:5" ht="21" customHeight="1">
      <c r="A47" s="39" t="s">
        <v>173</v>
      </c>
      <c r="B47" s="43"/>
      <c r="C47" s="43"/>
      <c r="D47" s="6">
        <v>129157.38</v>
      </c>
      <c r="E47" s="4"/>
    </row>
    <row r="48" spans="1:5" ht="21.6" customHeight="1">
      <c r="A48" s="3" t="s">
        <v>28</v>
      </c>
      <c r="B48" s="37"/>
      <c r="C48" s="37"/>
      <c r="D48" s="4">
        <v>525298.03</v>
      </c>
      <c r="E48" s="4"/>
    </row>
    <row r="49" spans="1:5">
      <c r="A49" s="7" t="s">
        <v>29</v>
      </c>
      <c r="B49" s="14">
        <f>SUM(B11:B48)</f>
        <v>106</v>
      </c>
      <c r="C49" s="14">
        <f>SUM(C11:C48)</f>
        <v>19857</v>
      </c>
      <c r="D49" s="8">
        <f>SUM(D11:D48)</f>
        <v>6173070.6900000004</v>
      </c>
      <c r="E49" s="8">
        <f>SUM(E11:E48)</f>
        <v>28800</v>
      </c>
    </row>
    <row r="50" spans="1:5">
      <c r="A50" s="191" t="s">
        <v>30</v>
      </c>
      <c r="B50" s="192"/>
      <c r="C50" s="192"/>
      <c r="D50" s="192"/>
      <c r="E50" s="193"/>
    </row>
    <row r="51" spans="1:5" ht="62.4">
      <c r="A51" s="3" t="s">
        <v>6</v>
      </c>
      <c r="B51" s="37" t="s">
        <v>7</v>
      </c>
      <c r="C51" s="37" t="s">
        <v>8</v>
      </c>
      <c r="D51" s="37" t="s">
        <v>9</v>
      </c>
      <c r="E51" s="37" t="s">
        <v>10</v>
      </c>
    </row>
    <row r="52" spans="1:5">
      <c r="A52" s="37" t="s">
        <v>171</v>
      </c>
      <c r="B52" s="37">
        <v>2</v>
      </c>
      <c r="C52" s="37" t="s">
        <v>172</v>
      </c>
      <c r="D52" s="4"/>
      <c r="E52" s="37"/>
    </row>
    <row r="53" spans="1:5">
      <c r="A53" s="7" t="s">
        <v>29</v>
      </c>
      <c r="B53" s="37"/>
      <c r="C53" s="37"/>
      <c r="D53" s="4"/>
      <c r="E53" s="37"/>
    </row>
    <row r="54" spans="1:5">
      <c r="A54" s="191" t="s">
        <v>89</v>
      </c>
      <c r="B54" s="192"/>
      <c r="C54" s="192"/>
      <c r="D54" s="192"/>
      <c r="E54" s="193"/>
    </row>
    <row r="55" spans="1:5" s="12" customFormat="1" ht="20.25" customHeight="1">
      <c r="A55" s="3" t="s">
        <v>6</v>
      </c>
      <c r="B55" s="189" t="s">
        <v>126</v>
      </c>
      <c r="C55" s="190"/>
      <c r="D55" s="37" t="s">
        <v>9</v>
      </c>
      <c r="E55" s="37" t="s">
        <v>10</v>
      </c>
    </row>
    <row r="56" spans="1:5" s="12" customFormat="1" ht="20.25" customHeight="1">
      <c r="A56" s="3" t="s">
        <v>24</v>
      </c>
      <c r="B56" s="189">
        <v>21</v>
      </c>
      <c r="C56" s="190"/>
      <c r="D56" s="4">
        <v>52460</v>
      </c>
      <c r="E56" s="37"/>
    </row>
    <row r="57" spans="1:5" s="12" customFormat="1" ht="20.25" customHeight="1">
      <c r="A57" s="3" t="s">
        <v>11</v>
      </c>
      <c r="B57" s="189">
        <v>3</v>
      </c>
      <c r="C57" s="190"/>
      <c r="D57" s="4">
        <v>5250</v>
      </c>
      <c r="E57" s="37"/>
    </row>
    <row r="58" spans="1:5" s="12" customFormat="1" ht="20.25" customHeight="1">
      <c r="A58" s="3" t="s">
        <v>12</v>
      </c>
      <c r="B58" s="189">
        <v>8</v>
      </c>
      <c r="C58" s="190"/>
      <c r="D58" s="4">
        <v>32450</v>
      </c>
      <c r="E58" s="37"/>
    </row>
    <row r="59" spans="1:5" s="12" customFormat="1" ht="20.25" customHeight="1">
      <c r="A59" s="3" t="s">
        <v>75</v>
      </c>
      <c r="B59" s="189">
        <v>25</v>
      </c>
      <c r="C59" s="190"/>
      <c r="D59" s="4">
        <v>4350</v>
      </c>
      <c r="E59" s="37"/>
    </row>
    <row r="60" spans="1:5" s="12" customFormat="1" ht="20.25" customHeight="1">
      <c r="A60" s="3" t="s">
        <v>17</v>
      </c>
      <c r="B60" s="189">
        <v>13</v>
      </c>
      <c r="C60" s="190"/>
      <c r="D60" s="4">
        <v>32300</v>
      </c>
      <c r="E60" s="37"/>
    </row>
    <row r="61" spans="1:5" s="12" customFormat="1" ht="20.25" customHeight="1">
      <c r="A61" s="3" t="s">
        <v>49</v>
      </c>
      <c r="B61" s="189">
        <v>3</v>
      </c>
      <c r="C61" s="190"/>
      <c r="D61" s="4">
        <v>9750</v>
      </c>
      <c r="E61" s="37"/>
    </row>
    <row r="62" spans="1:5" s="12" customFormat="1" ht="20.25" customHeight="1">
      <c r="A62" s="3" t="s">
        <v>192</v>
      </c>
      <c r="B62" s="189">
        <v>69</v>
      </c>
      <c r="C62" s="190"/>
      <c r="D62" s="4">
        <v>172620</v>
      </c>
      <c r="E62" s="37"/>
    </row>
    <row r="63" spans="1:5" s="12" customFormat="1" ht="20.25" customHeight="1">
      <c r="A63" s="3" t="s">
        <v>193</v>
      </c>
      <c r="B63" s="189">
        <v>51</v>
      </c>
      <c r="C63" s="190"/>
      <c r="D63" s="4">
        <v>150500</v>
      </c>
      <c r="E63" s="37"/>
    </row>
    <row r="64" spans="1:5" s="12" customFormat="1" ht="20.25" customHeight="1">
      <c r="A64" s="3" t="s">
        <v>194</v>
      </c>
      <c r="B64" s="189">
        <v>27</v>
      </c>
      <c r="C64" s="190"/>
      <c r="D64" s="4">
        <v>78300</v>
      </c>
      <c r="E64" s="37"/>
    </row>
    <row r="65" spans="1:5">
      <c r="A65" s="37" t="s">
        <v>179</v>
      </c>
      <c r="B65" s="189">
        <v>22</v>
      </c>
      <c r="C65" s="190"/>
      <c r="D65" s="4">
        <v>83600</v>
      </c>
      <c r="E65" s="37"/>
    </row>
    <row r="66" spans="1:5">
      <c r="A66" s="7" t="s">
        <v>29</v>
      </c>
      <c r="B66" s="189"/>
      <c r="C66" s="190"/>
      <c r="D66" s="8">
        <f>SUM(D56:D65)</f>
        <v>621580</v>
      </c>
      <c r="E66" s="37"/>
    </row>
    <row r="67" spans="1:5" ht="23.25" customHeight="1">
      <c r="A67" s="9" t="s">
        <v>31</v>
      </c>
      <c r="B67" s="197"/>
      <c r="C67" s="198"/>
      <c r="D67" s="11">
        <f>D49+D53+D66</f>
        <v>6794650.6900000004</v>
      </c>
      <c r="E67" s="20">
        <f>E49+E53</f>
        <v>28800</v>
      </c>
    </row>
    <row r="68" spans="1:5" ht="16.95" customHeight="1">
      <c r="A68" s="13"/>
      <c r="B68" s="13"/>
      <c r="C68" s="13"/>
      <c r="D68" s="13"/>
      <c r="E68" s="13"/>
    </row>
    <row r="69" spans="1:5" ht="69.599999999999994" hidden="1" customHeight="1">
      <c r="A69" s="13"/>
      <c r="B69" s="13"/>
      <c r="C69" s="13"/>
      <c r="D69" s="13"/>
      <c r="E69" s="13"/>
    </row>
    <row r="70" spans="1:5">
      <c r="A70" s="194" t="s">
        <v>32</v>
      </c>
      <c r="B70" s="195"/>
      <c r="C70" s="195"/>
      <c r="D70" s="195"/>
      <c r="E70" s="196"/>
    </row>
    <row r="71" spans="1:5">
      <c r="A71" s="191" t="s">
        <v>33</v>
      </c>
      <c r="B71" s="192"/>
      <c r="C71" s="192"/>
      <c r="D71" s="192"/>
      <c r="E71" s="193"/>
    </row>
    <row r="72" spans="1:5" ht="62.4">
      <c r="A72" s="37" t="s">
        <v>34</v>
      </c>
      <c r="B72" s="37" t="s">
        <v>35</v>
      </c>
      <c r="C72" s="37" t="s">
        <v>36</v>
      </c>
      <c r="D72" s="37" t="s">
        <v>9</v>
      </c>
      <c r="E72" s="14" t="s">
        <v>10</v>
      </c>
    </row>
    <row r="73" spans="1:5" s="12" customFormat="1">
      <c r="A73" s="37" t="s">
        <v>37</v>
      </c>
      <c r="B73" s="37">
        <v>4</v>
      </c>
      <c r="C73" s="37">
        <v>2000</v>
      </c>
      <c r="D73" s="4">
        <v>502000</v>
      </c>
      <c r="E73" s="14"/>
    </row>
    <row r="74" spans="1:5">
      <c r="A74" s="7" t="s">
        <v>29</v>
      </c>
      <c r="B74" s="37">
        <v>4</v>
      </c>
      <c r="C74" s="37">
        <v>2000</v>
      </c>
      <c r="D74" s="8">
        <f>SUM(D73)</f>
        <v>502000</v>
      </c>
      <c r="E74" s="14"/>
    </row>
    <row r="75" spans="1:5" ht="31.2">
      <c r="A75" s="15" t="s">
        <v>38</v>
      </c>
      <c r="B75" s="16"/>
      <c r="C75" s="16"/>
      <c r="D75" s="17">
        <f>D67+D74</f>
        <v>7296650.6900000004</v>
      </c>
      <c r="E75" s="17">
        <f>SUM(E49+E74)</f>
        <v>28800</v>
      </c>
    </row>
    <row r="76" spans="1:5" ht="18" customHeight="1"/>
    <row r="77" spans="1:5" ht="22.2" customHeight="1">
      <c r="A77" s="199" t="s">
        <v>39</v>
      </c>
      <c r="B77" s="199"/>
      <c r="C77" s="199"/>
      <c r="D77" s="199"/>
      <c r="E77" s="199"/>
    </row>
    <row r="78" spans="1:5" ht="1.95" customHeight="1"/>
    <row r="79" spans="1:5" ht="24" customHeight="1">
      <c r="A79" s="194" t="s">
        <v>40</v>
      </c>
      <c r="B79" s="195"/>
      <c r="C79" s="195"/>
      <c r="D79" s="195"/>
      <c r="E79" s="196"/>
    </row>
    <row r="80" spans="1:5" ht="40.950000000000003" customHeight="1">
      <c r="A80" s="191" t="s">
        <v>283</v>
      </c>
      <c r="B80" s="192"/>
      <c r="C80" s="192"/>
      <c r="D80" s="192"/>
      <c r="E80" s="193"/>
    </row>
    <row r="81" spans="1:5" ht="68.400000000000006" customHeight="1">
      <c r="A81" s="3" t="s">
        <v>6</v>
      </c>
      <c r="B81" s="37" t="s">
        <v>7</v>
      </c>
      <c r="C81" s="37" t="s">
        <v>8</v>
      </c>
      <c r="D81" s="37" t="s">
        <v>9</v>
      </c>
      <c r="E81" s="37" t="s">
        <v>10</v>
      </c>
    </row>
    <row r="82" spans="1:5" ht="26.25" customHeight="1">
      <c r="A82" s="3" t="s">
        <v>41</v>
      </c>
      <c r="B82" s="37"/>
      <c r="C82" s="37"/>
      <c r="D82" s="4">
        <v>4600</v>
      </c>
      <c r="E82" s="4"/>
    </row>
    <row r="83" spans="1:5" ht="26.25" customHeight="1">
      <c r="A83" s="3" t="s">
        <v>204</v>
      </c>
      <c r="B83" s="37">
        <v>2</v>
      </c>
      <c r="C83" s="37">
        <v>100</v>
      </c>
      <c r="D83" s="4"/>
      <c r="E83" s="4"/>
    </row>
    <row r="84" spans="1:5" ht="21.75" customHeight="1">
      <c r="A84" s="3" t="s">
        <v>42</v>
      </c>
      <c r="B84" s="37">
        <v>2</v>
      </c>
      <c r="C84" s="37">
        <v>80</v>
      </c>
      <c r="D84" s="4">
        <v>30753.65</v>
      </c>
      <c r="E84" s="4"/>
    </row>
    <row r="85" spans="1:5" ht="21.75" customHeight="1">
      <c r="A85" s="3" t="s">
        <v>43</v>
      </c>
      <c r="B85" s="37">
        <v>7</v>
      </c>
      <c r="C85" s="37">
        <v>259</v>
      </c>
      <c r="D85" s="4">
        <v>405283</v>
      </c>
      <c r="E85" s="4"/>
    </row>
    <row r="86" spans="1:5" ht="21.75" customHeight="1">
      <c r="A86" s="3" t="s">
        <v>44</v>
      </c>
      <c r="B86" s="37">
        <v>3</v>
      </c>
      <c r="C86" s="37">
        <v>225</v>
      </c>
      <c r="D86" s="4">
        <v>31000</v>
      </c>
      <c r="E86" s="4">
        <v>9600</v>
      </c>
    </row>
    <row r="87" spans="1:5" ht="21.75" customHeight="1">
      <c r="A87" s="3" t="s">
        <v>11</v>
      </c>
      <c r="B87" s="37">
        <v>10</v>
      </c>
      <c r="C87" s="37">
        <v>1394</v>
      </c>
      <c r="D87" s="4">
        <v>725905.55</v>
      </c>
      <c r="E87" s="4"/>
    </row>
    <row r="88" spans="1:5" ht="21.75" customHeight="1">
      <c r="A88" s="3" t="s">
        <v>45</v>
      </c>
      <c r="B88" s="37">
        <v>1</v>
      </c>
      <c r="C88" s="37">
        <v>21</v>
      </c>
      <c r="D88" s="4">
        <v>4500</v>
      </c>
      <c r="E88" s="4"/>
    </row>
    <row r="89" spans="1:5" ht="21.75" customHeight="1">
      <c r="A89" s="3" t="s">
        <v>46</v>
      </c>
      <c r="B89" s="37">
        <v>6</v>
      </c>
      <c r="C89" s="37">
        <v>667</v>
      </c>
      <c r="D89" s="4">
        <v>169567.2</v>
      </c>
      <c r="E89" s="4"/>
    </row>
    <row r="90" spans="1:5" ht="21.75" customHeight="1">
      <c r="A90" s="3" t="s">
        <v>47</v>
      </c>
      <c r="B90" s="37">
        <v>12</v>
      </c>
      <c r="C90" s="37">
        <v>235</v>
      </c>
      <c r="D90" s="4">
        <v>157500</v>
      </c>
      <c r="E90" s="4"/>
    </row>
    <row r="91" spans="1:5" ht="21.75" customHeight="1">
      <c r="A91" s="3" t="s">
        <v>48</v>
      </c>
      <c r="B91" s="37">
        <v>1</v>
      </c>
      <c r="C91" s="37">
        <v>45</v>
      </c>
      <c r="D91" s="4"/>
      <c r="E91" s="4"/>
    </row>
    <row r="92" spans="1:5" ht="21.75" customHeight="1">
      <c r="A92" s="3" t="s">
        <v>49</v>
      </c>
      <c r="B92" s="37">
        <v>7</v>
      </c>
      <c r="C92" s="37">
        <v>555</v>
      </c>
      <c r="D92" s="4">
        <v>266400</v>
      </c>
      <c r="E92" s="4"/>
    </row>
    <row r="93" spans="1:5" ht="21.75" customHeight="1">
      <c r="A93" s="3" t="s">
        <v>118</v>
      </c>
      <c r="B93" s="37">
        <v>3</v>
      </c>
      <c r="C93" s="37">
        <v>209</v>
      </c>
      <c r="D93" s="4">
        <v>62417.26</v>
      </c>
      <c r="E93" s="4"/>
    </row>
    <row r="94" spans="1:5" ht="21.75" customHeight="1">
      <c r="A94" s="3" t="s">
        <v>12</v>
      </c>
      <c r="B94" s="37">
        <v>16</v>
      </c>
      <c r="C94" s="37">
        <v>1170</v>
      </c>
      <c r="D94" s="4">
        <v>359459.6</v>
      </c>
      <c r="E94" s="4"/>
    </row>
    <row r="95" spans="1:5" ht="21.75" customHeight="1">
      <c r="A95" s="3" t="s">
        <v>50</v>
      </c>
      <c r="B95" s="37">
        <v>1</v>
      </c>
      <c r="C95" s="37">
        <v>23</v>
      </c>
      <c r="D95" s="4">
        <v>12840</v>
      </c>
      <c r="E95" s="4"/>
    </row>
    <row r="96" spans="1:5" ht="21.75" customHeight="1">
      <c r="A96" s="3" t="s">
        <v>51</v>
      </c>
      <c r="B96" s="37">
        <v>2</v>
      </c>
      <c r="C96" s="37">
        <v>298</v>
      </c>
      <c r="D96" s="4">
        <v>104482</v>
      </c>
      <c r="E96" s="4"/>
    </row>
    <row r="97" spans="1:5" s="58" customFormat="1" ht="21.75" customHeight="1">
      <c r="A97" s="3" t="s">
        <v>84</v>
      </c>
      <c r="B97" s="37">
        <v>1</v>
      </c>
      <c r="C97" s="37">
        <v>60</v>
      </c>
      <c r="D97" s="4">
        <v>23130.7</v>
      </c>
      <c r="E97" s="8"/>
    </row>
    <row r="98" spans="1:5" ht="21.75" customHeight="1">
      <c r="A98" s="3" t="s">
        <v>52</v>
      </c>
      <c r="B98" s="37">
        <v>1</v>
      </c>
      <c r="C98" s="37">
        <v>50</v>
      </c>
      <c r="D98" s="4">
        <v>65187</v>
      </c>
      <c r="E98" s="4"/>
    </row>
    <row r="99" spans="1:5" ht="21.75" customHeight="1">
      <c r="A99" s="3" t="s">
        <v>165</v>
      </c>
      <c r="B99" s="37">
        <v>2</v>
      </c>
      <c r="C99" s="37">
        <v>124</v>
      </c>
      <c r="D99" s="4">
        <v>8400</v>
      </c>
      <c r="E99" s="4"/>
    </row>
    <row r="100" spans="1:5" ht="21.75" customHeight="1">
      <c r="A100" s="3" t="s">
        <v>14</v>
      </c>
      <c r="B100" s="37">
        <v>3</v>
      </c>
      <c r="C100" s="37">
        <v>262</v>
      </c>
      <c r="D100" s="4">
        <v>56188</v>
      </c>
      <c r="E100" s="4"/>
    </row>
    <row r="101" spans="1:5" ht="21.75" customHeight="1">
      <c r="A101" s="3" t="s">
        <v>286</v>
      </c>
      <c r="B101" s="37">
        <v>1</v>
      </c>
      <c r="C101" s="37">
        <v>120</v>
      </c>
      <c r="D101" s="4">
        <v>30000</v>
      </c>
      <c r="E101" s="4"/>
    </row>
    <row r="102" spans="1:5" ht="21.75" customHeight="1">
      <c r="A102" s="3" t="s">
        <v>167</v>
      </c>
      <c r="B102" s="37">
        <v>1</v>
      </c>
      <c r="C102" s="37">
        <v>54</v>
      </c>
      <c r="D102" s="4">
        <v>7720</v>
      </c>
      <c r="E102" s="4"/>
    </row>
    <row r="103" spans="1:5" ht="21.75" customHeight="1">
      <c r="A103" s="3" t="s">
        <v>53</v>
      </c>
      <c r="B103" s="37">
        <v>2</v>
      </c>
      <c r="C103" s="37">
        <v>73</v>
      </c>
      <c r="D103" s="4">
        <v>4500.5</v>
      </c>
      <c r="E103" s="4"/>
    </row>
    <row r="104" spans="1:5" ht="21.75" customHeight="1">
      <c r="A104" s="3" t="s">
        <v>187</v>
      </c>
      <c r="B104" s="37">
        <v>1</v>
      </c>
      <c r="C104" s="37">
        <v>17</v>
      </c>
      <c r="D104" s="4">
        <v>16311.7</v>
      </c>
      <c r="E104" s="4"/>
    </row>
    <row r="105" spans="1:5" ht="21.75" customHeight="1">
      <c r="A105" s="3" t="s">
        <v>54</v>
      </c>
      <c r="B105" s="37">
        <v>3</v>
      </c>
      <c r="C105" s="37">
        <v>332</v>
      </c>
      <c r="D105" s="4">
        <v>64000</v>
      </c>
      <c r="E105" s="4"/>
    </row>
    <row r="106" spans="1:5" ht="21.75" customHeight="1">
      <c r="A106" s="3" t="s">
        <v>237</v>
      </c>
      <c r="B106" s="37">
        <v>1</v>
      </c>
      <c r="C106" s="37">
        <v>70</v>
      </c>
      <c r="D106" s="4"/>
      <c r="E106" s="4"/>
    </row>
    <row r="107" spans="1:5" ht="21.75" customHeight="1">
      <c r="A107" s="3" t="s">
        <v>55</v>
      </c>
      <c r="B107" s="37">
        <v>2</v>
      </c>
      <c r="C107" s="37">
        <v>416</v>
      </c>
      <c r="D107" s="4"/>
      <c r="E107" s="4"/>
    </row>
    <row r="108" spans="1:5" ht="21.75" customHeight="1">
      <c r="A108" s="3" t="s">
        <v>56</v>
      </c>
      <c r="B108" s="37">
        <v>2</v>
      </c>
      <c r="C108" s="37">
        <v>153</v>
      </c>
      <c r="D108" s="4">
        <v>59684</v>
      </c>
      <c r="E108" s="4"/>
    </row>
    <row r="109" spans="1:5" ht="21.75" customHeight="1">
      <c r="A109" s="3" t="s">
        <v>98</v>
      </c>
      <c r="B109" s="37">
        <v>1</v>
      </c>
      <c r="C109" s="37">
        <v>72</v>
      </c>
      <c r="D109" s="4">
        <v>1799.4</v>
      </c>
      <c r="E109" s="4"/>
    </row>
    <row r="110" spans="1:5" ht="21.75" customHeight="1">
      <c r="A110" s="3" t="s">
        <v>57</v>
      </c>
      <c r="B110" s="37">
        <v>1</v>
      </c>
      <c r="C110" s="37">
        <v>77</v>
      </c>
      <c r="D110" s="4">
        <v>31550</v>
      </c>
      <c r="E110" s="4"/>
    </row>
    <row r="111" spans="1:5" ht="21.75" customHeight="1">
      <c r="A111" s="3" t="s">
        <v>58</v>
      </c>
      <c r="B111" s="37">
        <v>4</v>
      </c>
      <c r="C111" s="37">
        <v>190</v>
      </c>
      <c r="D111" s="4">
        <v>116076.4</v>
      </c>
      <c r="E111" s="4"/>
    </row>
    <row r="112" spans="1:5" ht="21.75" customHeight="1">
      <c r="A112" s="3" t="s">
        <v>15</v>
      </c>
      <c r="B112" s="37">
        <v>3</v>
      </c>
      <c r="C112" s="37">
        <v>245</v>
      </c>
      <c r="D112" s="4">
        <v>131500</v>
      </c>
      <c r="E112" s="4"/>
    </row>
    <row r="113" spans="1:5" ht="29.25" customHeight="1">
      <c r="A113" s="3" t="s">
        <v>99</v>
      </c>
      <c r="B113" s="37">
        <v>1</v>
      </c>
      <c r="C113" s="37">
        <v>52</v>
      </c>
      <c r="D113" s="4">
        <v>13300</v>
      </c>
      <c r="E113" s="4"/>
    </row>
    <row r="114" spans="1:5" ht="29.25" customHeight="1">
      <c r="A114" s="3" t="s">
        <v>166</v>
      </c>
      <c r="B114" s="37">
        <v>1</v>
      </c>
      <c r="C114" s="37">
        <v>94</v>
      </c>
      <c r="D114" s="4">
        <v>14230</v>
      </c>
      <c r="E114" s="4"/>
    </row>
    <row r="115" spans="1:5" ht="24" customHeight="1">
      <c r="A115" s="3" t="s">
        <v>16</v>
      </c>
      <c r="B115" s="37">
        <v>3</v>
      </c>
      <c r="C115" s="37">
        <v>400</v>
      </c>
      <c r="D115" s="4">
        <v>155728.5</v>
      </c>
      <c r="E115" s="4"/>
    </row>
    <row r="116" spans="1:5" ht="24" customHeight="1">
      <c r="A116" s="3" t="s">
        <v>17</v>
      </c>
      <c r="B116" s="37">
        <v>6</v>
      </c>
      <c r="C116" s="37">
        <v>997</v>
      </c>
      <c r="D116" s="4">
        <v>312211.5</v>
      </c>
      <c r="E116" s="4"/>
    </row>
    <row r="117" spans="1:5" ht="30.6" customHeight="1">
      <c r="A117" s="3" t="s">
        <v>59</v>
      </c>
      <c r="B117" s="37">
        <v>2</v>
      </c>
      <c r="C117" s="37">
        <v>144</v>
      </c>
      <c r="D117" s="4">
        <v>44304</v>
      </c>
      <c r="E117" s="4"/>
    </row>
    <row r="118" spans="1:5" ht="24" customHeight="1">
      <c r="A118" s="3" t="s">
        <v>60</v>
      </c>
      <c r="B118" s="37">
        <v>7</v>
      </c>
      <c r="C118" s="37">
        <v>274</v>
      </c>
      <c r="D118" s="4">
        <v>130107.2</v>
      </c>
      <c r="E118" s="4"/>
    </row>
    <row r="119" spans="1:5" ht="24" customHeight="1">
      <c r="A119" s="3" t="s">
        <v>210</v>
      </c>
      <c r="B119" s="37">
        <v>1</v>
      </c>
      <c r="C119" s="37">
        <v>1</v>
      </c>
      <c r="D119" s="4"/>
      <c r="E119" s="4"/>
    </row>
    <row r="120" spans="1:5" ht="23.25" customHeight="1">
      <c r="A120" s="3" t="s">
        <v>18</v>
      </c>
      <c r="B120" s="37">
        <v>4</v>
      </c>
      <c r="C120" s="37">
        <v>96</v>
      </c>
      <c r="D120" s="4">
        <v>50113.5</v>
      </c>
      <c r="E120" s="4"/>
    </row>
    <row r="121" spans="1:5" ht="23.25" customHeight="1">
      <c r="A121" s="3" t="s">
        <v>61</v>
      </c>
      <c r="B121" s="37">
        <v>1</v>
      </c>
      <c r="C121" s="37">
        <v>27</v>
      </c>
      <c r="D121" s="4">
        <v>15100</v>
      </c>
      <c r="E121" s="4"/>
    </row>
    <row r="122" spans="1:5" ht="23.25" customHeight="1">
      <c r="A122" s="3" t="s">
        <v>62</v>
      </c>
      <c r="B122" s="37">
        <v>1</v>
      </c>
      <c r="C122" s="37">
        <v>39</v>
      </c>
      <c r="D122" s="4"/>
      <c r="E122" s="4"/>
    </row>
    <row r="123" spans="1:5" ht="23.25" customHeight="1">
      <c r="A123" s="3" t="s">
        <v>63</v>
      </c>
      <c r="B123" s="37">
        <v>2</v>
      </c>
      <c r="C123" s="37">
        <v>60</v>
      </c>
      <c r="D123" s="4">
        <v>74302.929999999993</v>
      </c>
      <c r="E123" s="4"/>
    </row>
    <row r="124" spans="1:5" ht="23.25" customHeight="1">
      <c r="A124" s="3" t="s">
        <v>182</v>
      </c>
      <c r="B124" s="37">
        <v>1</v>
      </c>
      <c r="C124" s="37">
        <v>40</v>
      </c>
      <c r="D124" s="4">
        <v>50000</v>
      </c>
      <c r="E124" s="4"/>
    </row>
    <row r="125" spans="1:5" ht="24" customHeight="1">
      <c r="A125" s="3" t="s">
        <v>64</v>
      </c>
      <c r="B125" s="37">
        <v>3</v>
      </c>
      <c r="C125" s="37">
        <v>355</v>
      </c>
      <c r="D125" s="4">
        <v>108158</v>
      </c>
      <c r="E125" s="4"/>
    </row>
    <row r="126" spans="1:5" ht="24" customHeight="1">
      <c r="A126" s="3" t="s">
        <v>65</v>
      </c>
      <c r="B126" s="37">
        <v>2</v>
      </c>
      <c r="C126" s="37">
        <v>130</v>
      </c>
      <c r="D126" s="4">
        <v>8000</v>
      </c>
      <c r="E126" s="4"/>
    </row>
    <row r="127" spans="1:5" ht="24" customHeight="1">
      <c r="A127" s="3" t="s">
        <v>66</v>
      </c>
      <c r="B127" s="37">
        <v>3</v>
      </c>
      <c r="C127" s="37">
        <v>272</v>
      </c>
      <c r="D127" s="4">
        <v>191088.4</v>
      </c>
      <c r="E127" s="4"/>
    </row>
    <row r="128" spans="1:5" ht="24" customHeight="1">
      <c r="A128" s="3" t="s">
        <v>206</v>
      </c>
      <c r="B128" s="37">
        <v>1</v>
      </c>
      <c r="C128" s="37">
        <v>2</v>
      </c>
      <c r="D128" s="4">
        <v>28650</v>
      </c>
      <c r="E128" s="4"/>
    </row>
    <row r="129" spans="1:5" ht="24" customHeight="1">
      <c r="A129" s="3" t="s">
        <v>19</v>
      </c>
      <c r="B129" s="37">
        <v>6</v>
      </c>
      <c r="C129" s="37">
        <v>405</v>
      </c>
      <c r="D129" s="4">
        <v>161100</v>
      </c>
      <c r="E129" s="4"/>
    </row>
    <row r="130" spans="1:5" ht="24" customHeight="1">
      <c r="A130" s="3" t="s">
        <v>67</v>
      </c>
      <c r="B130" s="37">
        <v>4</v>
      </c>
      <c r="C130" s="37">
        <v>492</v>
      </c>
      <c r="D130" s="4">
        <v>108194.51</v>
      </c>
      <c r="E130" s="4"/>
    </row>
    <row r="131" spans="1:5" ht="24" customHeight="1">
      <c r="A131" s="3" t="s">
        <v>207</v>
      </c>
      <c r="B131" s="37">
        <v>2</v>
      </c>
      <c r="C131" s="37">
        <v>50</v>
      </c>
      <c r="D131" s="4">
        <v>31677.5</v>
      </c>
      <c r="E131" s="4"/>
    </row>
    <row r="132" spans="1:5" ht="24" customHeight="1">
      <c r="A132" s="3" t="s">
        <v>68</v>
      </c>
      <c r="B132" s="37">
        <v>2</v>
      </c>
      <c r="C132" s="37">
        <v>43</v>
      </c>
      <c r="D132" s="4"/>
      <c r="E132" s="4"/>
    </row>
    <row r="133" spans="1:5" ht="24" customHeight="1">
      <c r="A133" s="3" t="s">
        <v>69</v>
      </c>
      <c r="B133" s="37">
        <v>3</v>
      </c>
      <c r="C133" s="37">
        <v>56</v>
      </c>
      <c r="D133" s="4">
        <v>23941.599999999999</v>
      </c>
      <c r="E133" s="4"/>
    </row>
    <row r="134" spans="1:5" ht="24" customHeight="1">
      <c r="A134" s="3" t="s">
        <v>70</v>
      </c>
      <c r="B134" s="37">
        <v>2</v>
      </c>
      <c r="C134" s="37">
        <v>149</v>
      </c>
      <c r="D134" s="4">
        <v>53260</v>
      </c>
      <c r="E134" s="4"/>
    </row>
    <row r="135" spans="1:5" ht="24" customHeight="1">
      <c r="A135" s="3" t="s">
        <v>71</v>
      </c>
      <c r="B135" s="37">
        <v>7</v>
      </c>
      <c r="C135" s="37">
        <v>410</v>
      </c>
      <c r="D135" s="4">
        <v>19650</v>
      </c>
      <c r="E135" s="4"/>
    </row>
    <row r="136" spans="1:5" ht="24" customHeight="1">
      <c r="A136" s="3" t="s">
        <v>238</v>
      </c>
      <c r="B136" s="37">
        <v>1</v>
      </c>
      <c r="C136" s="37">
        <v>150</v>
      </c>
      <c r="D136" s="4"/>
      <c r="E136" s="4"/>
    </row>
    <row r="137" spans="1:5" ht="24" customHeight="1">
      <c r="A137" s="3" t="s">
        <v>72</v>
      </c>
      <c r="B137" s="37">
        <v>2</v>
      </c>
      <c r="C137" s="37">
        <v>80</v>
      </c>
      <c r="D137" s="4">
        <v>39900</v>
      </c>
      <c r="E137" s="4"/>
    </row>
    <row r="138" spans="1:5" ht="24" customHeight="1">
      <c r="A138" s="3" t="s">
        <v>209</v>
      </c>
      <c r="B138" s="37">
        <v>1</v>
      </c>
      <c r="C138" s="37">
        <v>25</v>
      </c>
      <c r="D138" s="4">
        <v>10400</v>
      </c>
      <c r="E138" s="4"/>
    </row>
    <row r="139" spans="1:5" ht="24" customHeight="1">
      <c r="A139" s="3" t="s">
        <v>106</v>
      </c>
      <c r="B139" s="37">
        <v>1</v>
      </c>
      <c r="C139" s="37">
        <v>70</v>
      </c>
      <c r="D139" s="4"/>
      <c r="E139" s="4"/>
    </row>
    <row r="140" spans="1:5" ht="24" customHeight="1">
      <c r="A140" s="3" t="s">
        <v>73</v>
      </c>
      <c r="B140" s="37">
        <v>3</v>
      </c>
      <c r="C140" s="37">
        <v>94</v>
      </c>
      <c r="D140" s="4">
        <v>27323.4</v>
      </c>
      <c r="E140" s="4"/>
    </row>
    <row r="141" spans="1:5" ht="24" customHeight="1">
      <c r="A141" s="3" t="s">
        <v>74</v>
      </c>
      <c r="B141" s="37">
        <v>3</v>
      </c>
      <c r="C141" s="37">
        <v>41</v>
      </c>
      <c r="D141" s="4">
        <v>33947</v>
      </c>
      <c r="E141" s="4"/>
    </row>
    <row r="142" spans="1:5" ht="24" customHeight="1">
      <c r="A142" s="3" t="s">
        <v>176</v>
      </c>
      <c r="B142" s="37">
        <v>1</v>
      </c>
      <c r="C142" s="37">
        <v>30</v>
      </c>
      <c r="D142" s="4">
        <v>7200</v>
      </c>
      <c r="E142" s="4"/>
    </row>
    <row r="143" spans="1:5" ht="24" customHeight="1">
      <c r="A143" s="3" t="s">
        <v>75</v>
      </c>
      <c r="B143" s="37">
        <v>2</v>
      </c>
      <c r="C143" s="37">
        <v>108</v>
      </c>
      <c r="D143" s="4">
        <v>244278.39999999999</v>
      </c>
      <c r="E143" s="4"/>
    </row>
    <row r="144" spans="1:5" ht="24" customHeight="1">
      <c r="A144" s="3" t="s">
        <v>107</v>
      </c>
      <c r="B144" s="37">
        <v>5</v>
      </c>
      <c r="C144" s="37">
        <v>368</v>
      </c>
      <c r="D144" s="4"/>
      <c r="E144" s="4"/>
    </row>
    <row r="145" spans="1:5" ht="24" customHeight="1">
      <c r="A145" s="3" t="s">
        <v>76</v>
      </c>
      <c r="B145" s="37">
        <v>3</v>
      </c>
      <c r="C145" s="37">
        <v>645</v>
      </c>
      <c r="D145" s="4">
        <v>159907.5</v>
      </c>
      <c r="E145" s="4"/>
    </row>
    <row r="146" spans="1:5" ht="24" customHeight="1">
      <c r="A146" s="3" t="s">
        <v>229</v>
      </c>
      <c r="B146" s="37">
        <v>2</v>
      </c>
      <c r="C146" s="37">
        <v>100</v>
      </c>
      <c r="D146" s="4"/>
      <c r="E146" s="4"/>
    </row>
    <row r="147" spans="1:5" ht="24" customHeight="1">
      <c r="A147" s="3" t="s">
        <v>108</v>
      </c>
      <c r="B147" s="37">
        <v>1</v>
      </c>
      <c r="C147" s="37">
        <v>40</v>
      </c>
      <c r="D147" s="4">
        <v>17170</v>
      </c>
      <c r="E147" s="4"/>
    </row>
    <row r="148" spans="1:5" ht="24" customHeight="1">
      <c r="A148" s="3" t="s">
        <v>20</v>
      </c>
      <c r="B148" s="37">
        <v>3</v>
      </c>
      <c r="C148" s="37">
        <v>92</v>
      </c>
      <c r="D148" s="4">
        <v>48195</v>
      </c>
      <c r="E148" s="4"/>
    </row>
    <row r="149" spans="1:5" ht="24" customHeight="1">
      <c r="A149" s="3" t="s">
        <v>77</v>
      </c>
      <c r="B149" s="37">
        <v>2</v>
      </c>
      <c r="C149" s="37">
        <v>161</v>
      </c>
      <c r="D149" s="4">
        <v>42300</v>
      </c>
      <c r="E149" s="4"/>
    </row>
    <row r="150" spans="1:5" ht="21" customHeight="1">
      <c r="A150" s="37" t="s">
        <v>78</v>
      </c>
      <c r="B150" s="37">
        <v>1</v>
      </c>
      <c r="C150" s="37">
        <v>60</v>
      </c>
      <c r="D150" s="4">
        <v>298250</v>
      </c>
      <c r="E150" s="4"/>
    </row>
    <row r="151" spans="1:5" ht="21" customHeight="1">
      <c r="A151" s="37" t="s">
        <v>79</v>
      </c>
      <c r="B151" s="37">
        <v>2</v>
      </c>
      <c r="C151" s="37">
        <v>254</v>
      </c>
      <c r="D151" s="4">
        <v>159594.70000000001</v>
      </c>
      <c r="E151" s="4"/>
    </row>
    <row r="152" spans="1:5" ht="21" customHeight="1">
      <c r="A152" s="37" t="s">
        <v>241</v>
      </c>
      <c r="B152" s="37">
        <v>1</v>
      </c>
      <c r="C152" s="37">
        <v>56</v>
      </c>
      <c r="D152" s="4">
        <v>24600</v>
      </c>
      <c r="E152" s="4"/>
    </row>
    <row r="153" spans="1:5" ht="21" customHeight="1">
      <c r="A153" s="37" t="s">
        <v>26</v>
      </c>
      <c r="B153" s="37">
        <v>3</v>
      </c>
      <c r="C153" s="37">
        <v>560</v>
      </c>
      <c r="D153" s="4">
        <v>458699.95</v>
      </c>
      <c r="E153" s="4"/>
    </row>
    <row r="154" spans="1:5" ht="21" customHeight="1">
      <c r="A154" s="37" t="s">
        <v>24</v>
      </c>
      <c r="B154" s="37">
        <v>13</v>
      </c>
      <c r="C154" s="37">
        <v>4880</v>
      </c>
      <c r="D154" s="4">
        <v>938123.2</v>
      </c>
      <c r="E154" s="4"/>
    </row>
    <row r="155" spans="1:5" ht="21" customHeight="1">
      <c r="A155" s="37" t="s">
        <v>25</v>
      </c>
      <c r="B155" s="37">
        <v>5</v>
      </c>
      <c r="C155" s="37">
        <v>288</v>
      </c>
      <c r="D155" s="4">
        <v>106076.5</v>
      </c>
      <c r="E155" s="4"/>
    </row>
    <row r="156" spans="1:5" ht="30.6" customHeight="1">
      <c r="A156" s="37" t="s">
        <v>80</v>
      </c>
      <c r="B156" s="37">
        <v>1</v>
      </c>
      <c r="C156" s="37">
        <v>41</v>
      </c>
      <c r="D156" s="4">
        <v>4700</v>
      </c>
      <c r="E156" s="4"/>
    </row>
    <row r="157" spans="1:5" ht="30.6" customHeight="1">
      <c r="A157" s="37" t="s">
        <v>81</v>
      </c>
      <c r="B157" s="37">
        <v>1</v>
      </c>
      <c r="C157" s="37">
        <v>39</v>
      </c>
      <c r="D157" s="4">
        <v>7470</v>
      </c>
      <c r="E157" s="4"/>
    </row>
    <row r="158" spans="1:5" ht="30.6" customHeight="1">
      <c r="A158" s="37" t="s">
        <v>173</v>
      </c>
      <c r="B158" s="37"/>
      <c r="C158" s="37"/>
      <c r="D158" s="4">
        <v>314235.37</v>
      </c>
      <c r="E158" s="4"/>
    </row>
    <row r="159" spans="1:5" ht="30.6" customHeight="1">
      <c r="A159" s="37" t="s">
        <v>28</v>
      </c>
      <c r="B159" s="37"/>
      <c r="C159" s="37"/>
      <c r="D159" s="4">
        <v>934000.31</v>
      </c>
      <c r="E159" s="4"/>
    </row>
    <row r="160" spans="1:5" ht="30.6" customHeight="1">
      <c r="A160" s="7" t="s">
        <v>29</v>
      </c>
      <c r="B160" s="14">
        <f>SUM(B82:B159)</f>
        <v>224</v>
      </c>
      <c r="C160" s="14">
        <f>SUM(C82:C159)</f>
        <v>20366</v>
      </c>
      <c r="D160" s="8">
        <f>SUM(D82:D159)</f>
        <v>8420244.9300000016</v>
      </c>
      <c r="E160" s="8">
        <f>SUM(E82:E159)</f>
        <v>9600</v>
      </c>
    </row>
    <row r="161" spans="1:5" ht="30.6" customHeight="1">
      <c r="A161" s="191" t="s">
        <v>282</v>
      </c>
      <c r="B161" s="192"/>
      <c r="C161" s="192"/>
      <c r="D161" s="192"/>
      <c r="E161" s="193"/>
    </row>
    <row r="162" spans="1:5" ht="64.95" customHeight="1">
      <c r="A162" s="3" t="s">
        <v>6</v>
      </c>
      <c r="B162" s="37" t="s">
        <v>82</v>
      </c>
      <c r="C162" s="37" t="s">
        <v>8</v>
      </c>
      <c r="D162" s="37" t="s">
        <v>9</v>
      </c>
      <c r="E162" s="37" t="s">
        <v>10</v>
      </c>
    </row>
    <row r="163" spans="1:5" ht="30.6" customHeight="1">
      <c r="A163" s="3" t="s">
        <v>83</v>
      </c>
      <c r="B163" s="37">
        <v>6</v>
      </c>
      <c r="C163" s="37">
        <v>80</v>
      </c>
      <c r="D163" s="4">
        <v>130242</v>
      </c>
      <c r="E163" s="4"/>
    </row>
    <row r="164" spans="1:5" ht="30.6" customHeight="1">
      <c r="A164" s="3" t="s">
        <v>46</v>
      </c>
      <c r="B164" s="37">
        <v>4</v>
      </c>
      <c r="C164" s="37">
        <v>33</v>
      </c>
      <c r="D164" s="4">
        <v>9430</v>
      </c>
      <c r="E164" s="4"/>
    </row>
    <row r="165" spans="1:5" ht="30.6" customHeight="1">
      <c r="A165" s="3" t="s">
        <v>49</v>
      </c>
      <c r="B165" s="37">
        <v>1</v>
      </c>
      <c r="C165" s="37">
        <v>6</v>
      </c>
      <c r="D165" s="4">
        <v>36750</v>
      </c>
      <c r="E165" s="4"/>
    </row>
    <row r="166" spans="1:5" ht="30.6" customHeight="1">
      <c r="A166" s="3" t="s">
        <v>20</v>
      </c>
      <c r="B166" s="37">
        <v>1</v>
      </c>
      <c r="C166" s="37">
        <v>1</v>
      </c>
      <c r="D166" s="4">
        <v>29500</v>
      </c>
      <c r="E166" s="4"/>
    </row>
    <row r="167" spans="1:5" ht="30.6" customHeight="1">
      <c r="A167" s="3" t="s">
        <v>12</v>
      </c>
      <c r="B167" s="37">
        <v>2</v>
      </c>
      <c r="C167" s="37">
        <v>26</v>
      </c>
      <c r="D167" s="4">
        <v>85800</v>
      </c>
      <c r="E167" s="4"/>
    </row>
    <row r="168" spans="1:5" ht="30.6" customHeight="1">
      <c r="A168" s="3" t="s">
        <v>14</v>
      </c>
      <c r="B168" s="37">
        <v>1</v>
      </c>
      <c r="C168" s="37">
        <v>5</v>
      </c>
      <c r="D168" s="4">
        <v>36000</v>
      </c>
      <c r="E168" s="4"/>
    </row>
    <row r="169" spans="1:5" ht="30.6" customHeight="1">
      <c r="A169" s="3" t="s">
        <v>84</v>
      </c>
      <c r="B169" s="37">
        <v>3</v>
      </c>
      <c r="C169" s="37">
        <v>8</v>
      </c>
      <c r="D169" s="4">
        <v>70000</v>
      </c>
      <c r="E169" s="4"/>
    </row>
    <row r="170" spans="1:5" ht="30.6" customHeight="1">
      <c r="A170" s="3" t="s">
        <v>15</v>
      </c>
      <c r="B170" s="37">
        <v>5</v>
      </c>
      <c r="C170" s="37">
        <v>36</v>
      </c>
      <c r="D170" s="4"/>
      <c r="E170" s="4"/>
    </row>
    <row r="171" spans="1:5" ht="30.6" customHeight="1">
      <c r="A171" s="3" t="s">
        <v>17</v>
      </c>
      <c r="B171" s="37">
        <v>3</v>
      </c>
      <c r="C171" s="37">
        <v>17</v>
      </c>
      <c r="D171" s="4">
        <v>69653.3</v>
      </c>
      <c r="E171" s="4"/>
    </row>
    <row r="172" spans="1:5" ht="30.6" customHeight="1">
      <c r="A172" s="3" t="s">
        <v>85</v>
      </c>
      <c r="B172" s="37">
        <v>1</v>
      </c>
      <c r="C172" s="37">
        <v>20</v>
      </c>
      <c r="D172" s="4">
        <v>32168</v>
      </c>
      <c r="E172" s="4"/>
    </row>
    <row r="173" spans="1:5" ht="30.6" customHeight="1">
      <c r="A173" s="3" t="s">
        <v>64</v>
      </c>
      <c r="B173" s="37">
        <v>1</v>
      </c>
      <c r="C173" s="37">
        <v>2</v>
      </c>
      <c r="D173" s="4">
        <v>17113.2</v>
      </c>
      <c r="E173" s="4"/>
    </row>
    <row r="174" spans="1:5" ht="30.6" customHeight="1">
      <c r="A174" s="3" t="s">
        <v>76</v>
      </c>
      <c r="B174" s="37">
        <v>2</v>
      </c>
      <c r="C174" s="37">
        <v>18</v>
      </c>
      <c r="D174" s="4">
        <v>65000</v>
      </c>
      <c r="E174" s="4"/>
    </row>
    <row r="175" spans="1:5" ht="30.6" customHeight="1">
      <c r="A175" s="3" t="s">
        <v>75</v>
      </c>
      <c r="B175" s="37">
        <v>3</v>
      </c>
      <c r="C175" s="37">
        <v>63</v>
      </c>
      <c r="D175" s="4">
        <v>353293.2</v>
      </c>
      <c r="E175" s="4"/>
    </row>
    <row r="176" spans="1:5" ht="30.6" customHeight="1">
      <c r="A176" s="3" t="s">
        <v>108</v>
      </c>
      <c r="B176" s="37">
        <v>1</v>
      </c>
      <c r="C176" s="37">
        <v>8</v>
      </c>
      <c r="D176" s="4">
        <v>20000</v>
      </c>
      <c r="E176" s="4"/>
    </row>
    <row r="177" spans="1:5" ht="30.6" customHeight="1">
      <c r="A177" s="3" t="s">
        <v>86</v>
      </c>
      <c r="B177" s="37">
        <v>1</v>
      </c>
      <c r="C177" s="37">
        <v>16</v>
      </c>
      <c r="D177" s="4">
        <v>148560</v>
      </c>
      <c r="E177" s="4"/>
    </row>
    <row r="178" spans="1:5" ht="30.6" customHeight="1">
      <c r="A178" s="3" t="s">
        <v>67</v>
      </c>
      <c r="B178" s="37">
        <v>2</v>
      </c>
      <c r="C178" s="37">
        <v>14</v>
      </c>
      <c r="D178" s="4">
        <v>105250</v>
      </c>
      <c r="E178" s="4"/>
    </row>
    <row r="179" spans="1:5" ht="30.6" customHeight="1">
      <c r="A179" s="3" t="s">
        <v>211</v>
      </c>
      <c r="B179" s="37">
        <v>2</v>
      </c>
      <c r="C179" s="37">
        <v>3</v>
      </c>
      <c r="D179" s="4"/>
      <c r="E179" s="4"/>
    </row>
    <row r="180" spans="1:5" ht="30.6" customHeight="1">
      <c r="A180" s="3" t="s">
        <v>109</v>
      </c>
      <c r="B180" s="37">
        <v>2</v>
      </c>
      <c r="C180" s="37">
        <v>23</v>
      </c>
      <c r="D180" s="4">
        <v>153222</v>
      </c>
      <c r="E180" s="4"/>
    </row>
    <row r="181" spans="1:5" ht="30.6" customHeight="1">
      <c r="A181" s="3" t="s">
        <v>87</v>
      </c>
      <c r="B181" s="37">
        <v>1</v>
      </c>
      <c r="C181" s="37">
        <v>8</v>
      </c>
      <c r="D181" s="4">
        <v>29000</v>
      </c>
      <c r="E181" s="4"/>
    </row>
    <row r="182" spans="1:5" s="12" customFormat="1" ht="28.2" customHeight="1">
      <c r="A182" s="3" t="s">
        <v>24</v>
      </c>
      <c r="B182" s="37">
        <v>2</v>
      </c>
      <c r="C182" s="37">
        <v>37</v>
      </c>
      <c r="D182" s="4">
        <v>169300</v>
      </c>
      <c r="E182" s="4"/>
    </row>
    <row r="183" spans="1:5" ht="26.4" customHeight="1">
      <c r="A183" s="3" t="s">
        <v>26</v>
      </c>
      <c r="B183" s="37"/>
      <c r="C183" s="37"/>
      <c r="D183" s="4">
        <v>114042</v>
      </c>
      <c r="E183" s="4"/>
    </row>
    <row r="184" spans="1:5">
      <c r="A184" s="3" t="s">
        <v>25</v>
      </c>
      <c r="B184" s="37">
        <v>1</v>
      </c>
      <c r="C184" s="37">
        <v>10</v>
      </c>
      <c r="D184" s="4">
        <v>63000</v>
      </c>
      <c r="E184" s="4"/>
    </row>
    <row r="185" spans="1:5">
      <c r="A185" s="37" t="s">
        <v>29</v>
      </c>
      <c r="B185" s="14">
        <f>SUM(B163:B184)</f>
        <v>45</v>
      </c>
      <c r="C185" s="14">
        <f>SUM(C163:C184)</f>
        <v>434</v>
      </c>
      <c r="D185" s="8">
        <f>SUM(D163:D184)</f>
        <v>1737323.7</v>
      </c>
      <c r="E185" s="8">
        <f>SUM(E163:E184)</f>
        <v>0</v>
      </c>
    </row>
    <row r="186" spans="1:5" s="12" customFormat="1" ht="30.6" customHeight="1">
      <c r="A186" s="191" t="s">
        <v>88</v>
      </c>
      <c r="B186" s="192"/>
      <c r="C186" s="192"/>
      <c r="D186" s="192"/>
      <c r="E186" s="193"/>
    </row>
    <row r="187" spans="1:5" s="12" customFormat="1" ht="72.599999999999994" customHeight="1">
      <c r="A187" s="3" t="s">
        <v>6</v>
      </c>
      <c r="B187" s="37" t="s">
        <v>7</v>
      </c>
      <c r="C187" s="37" t="s">
        <v>8</v>
      </c>
      <c r="D187" s="37" t="s">
        <v>9</v>
      </c>
      <c r="E187" s="37" t="s">
        <v>10</v>
      </c>
    </row>
    <row r="188" spans="1:5" s="12" customFormat="1" ht="25.2" customHeight="1">
      <c r="A188" s="37"/>
      <c r="B188" s="37"/>
      <c r="C188" s="37"/>
      <c r="D188" s="4"/>
      <c r="E188" s="37"/>
    </row>
    <row r="189" spans="1:5" s="12" customFormat="1" ht="25.2" customHeight="1">
      <c r="A189" s="7" t="s">
        <v>29</v>
      </c>
      <c r="B189" s="37"/>
      <c r="C189" s="37"/>
      <c r="D189" s="4"/>
      <c r="E189" s="37"/>
    </row>
    <row r="190" spans="1:5" s="12" customFormat="1" ht="25.2" customHeight="1">
      <c r="A190" s="191" t="s">
        <v>89</v>
      </c>
      <c r="B190" s="192"/>
      <c r="C190" s="192"/>
      <c r="D190" s="192"/>
      <c r="E190" s="193"/>
    </row>
    <row r="191" spans="1:5" s="12" customFormat="1" ht="18.600000000000001" customHeight="1">
      <c r="A191" s="18" t="s">
        <v>6</v>
      </c>
      <c r="B191" s="200" t="s">
        <v>90</v>
      </c>
      <c r="C191" s="201"/>
      <c r="D191" s="37" t="s">
        <v>9</v>
      </c>
      <c r="E191" s="37" t="s">
        <v>10</v>
      </c>
    </row>
    <row r="192" spans="1:5" ht="15.6" customHeight="1">
      <c r="A192" s="18" t="s">
        <v>49</v>
      </c>
      <c r="B192" s="200">
        <v>10</v>
      </c>
      <c r="C192" s="202"/>
      <c r="D192" s="4">
        <v>79900</v>
      </c>
      <c r="E192" s="37"/>
    </row>
    <row r="193" spans="1:5">
      <c r="A193" s="18" t="s">
        <v>17</v>
      </c>
      <c r="B193" s="200">
        <v>8</v>
      </c>
      <c r="C193" s="201"/>
      <c r="D193" s="4">
        <v>120000</v>
      </c>
      <c r="E193" s="37"/>
    </row>
    <row r="194" spans="1:5" ht="24.75" customHeight="1">
      <c r="A194" s="18" t="s">
        <v>60</v>
      </c>
      <c r="B194" s="200">
        <v>1</v>
      </c>
      <c r="C194" s="202"/>
      <c r="D194" s="4">
        <v>60700</v>
      </c>
      <c r="E194" s="37"/>
    </row>
    <row r="195" spans="1:5" ht="22.95" customHeight="1">
      <c r="A195" s="19" t="s">
        <v>29</v>
      </c>
      <c r="B195" s="203">
        <f>SUM(B192:B194)</f>
        <v>19</v>
      </c>
      <c r="C195" s="204"/>
      <c r="D195" s="8">
        <f>SUM(D192:D194)</f>
        <v>260600</v>
      </c>
      <c r="E195" s="37"/>
    </row>
    <row r="196" spans="1:5" ht="21.6" customHeight="1">
      <c r="A196" s="205" t="s">
        <v>91</v>
      </c>
      <c r="B196" s="206"/>
      <c r="C196" s="207"/>
      <c r="D196" s="11">
        <f>D160+D189+D195+D185</f>
        <v>10418168.630000001</v>
      </c>
      <c r="E196" s="20">
        <f>SUM(E160)+E185</f>
        <v>9600</v>
      </c>
    </row>
    <row r="197" spans="1:5" ht="18.600000000000001" customHeight="1">
      <c r="A197" s="13"/>
      <c r="B197" s="13"/>
      <c r="C197" s="13"/>
      <c r="D197" s="13"/>
      <c r="E197" s="13"/>
    </row>
    <row r="198" spans="1:5" ht="1.95" customHeight="1"/>
    <row r="199" spans="1:5" ht="30" customHeight="1">
      <c r="A199" s="194" t="s">
        <v>92</v>
      </c>
      <c r="B199" s="195"/>
      <c r="C199" s="195"/>
      <c r="D199" s="195"/>
      <c r="E199" s="196"/>
    </row>
    <row r="200" spans="1:5" ht="38.4" customHeight="1">
      <c r="A200" s="191" t="s">
        <v>281</v>
      </c>
      <c r="B200" s="192"/>
      <c r="C200" s="192"/>
      <c r="D200" s="192"/>
      <c r="E200" s="193"/>
    </row>
    <row r="201" spans="1:5" ht="66.599999999999994" customHeight="1">
      <c r="A201" s="3" t="s">
        <v>6</v>
      </c>
      <c r="B201" s="37" t="s">
        <v>7</v>
      </c>
      <c r="C201" s="37" t="s">
        <v>8</v>
      </c>
      <c r="D201" s="37" t="s">
        <v>9</v>
      </c>
      <c r="E201" s="37" t="s">
        <v>10</v>
      </c>
    </row>
    <row r="202" spans="1:5" ht="18.75" customHeight="1">
      <c r="A202" s="3" t="s">
        <v>93</v>
      </c>
      <c r="B202" s="37">
        <v>4</v>
      </c>
      <c r="C202" s="37">
        <v>13</v>
      </c>
      <c r="D202" s="4">
        <v>72769.8</v>
      </c>
      <c r="E202" s="4"/>
    </row>
    <row r="203" spans="1:5" ht="18.75" customHeight="1">
      <c r="A203" s="3" t="s">
        <v>178</v>
      </c>
      <c r="B203" s="37">
        <v>1</v>
      </c>
      <c r="C203" s="37">
        <v>10</v>
      </c>
      <c r="D203" s="4">
        <v>104798.5</v>
      </c>
      <c r="E203" s="4"/>
    </row>
    <row r="204" spans="1:5" ht="18.75" customHeight="1">
      <c r="A204" s="3" t="s">
        <v>11</v>
      </c>
      <c r="B204" s="37">
        <v>12</v>
      </c>
      <c r="C204" s="37">
        <v>161</v>
      </c>
      <c r="D204" s="4">
        <v>800085.9</v>
      </c>
      <c r="E204" s="4"/>
    </row>
    <row r="205" spans="1:5" ht="18.75" customHeight="1">
      <c r="A205" s="3" t="s">
        <v>46</v>
      </c>
      <c r="B205" s="37">
        <v>11</v>
      </c>
      <c r="C205" s="37">
        <v>67</v>
      </c>
      <c r="D205" s="4">
        <v>1082077.7</v>
      </c>
      <c r="E205" s="4"/>
    </row>
    <row r="206" spans="1:5" ht="18.75" customHeight="1">
      <c r="A206" s="3" t="s">
        <v>94</v>
      </c>
      <c r="B206" s="37">
        <v>5</v>
      </c>
      <c r="C206" s="37">
        <v>17</v>
      </c>
      <c r="D206" s="4">
        <v>259181.81</v>
      </c>
      <c r="E206" s="4"/>
    </row>
    <row r="207" spans="1:5" ht="18.75" customHeight="1">
      <c r="A207" s="3" t="s">
        <v>48</v>
      </c>
      <c r="B207" s="37">
        <v>1</v>
      </c>
      <c r="C207" s="37">
        <v>4</v>
      </c>
      <c r="D207" s="4">
        <v>40000</v>
      </c>
      <c r="E207" s="4"/>
    </row>
    <row r="208" spans="1:5" ht="24" customHeight="1">
      <c r="A208" s="3" t="s">
        <v>49</v>
      </c>
      <c r="B208" s="37">
        <v>14</v>
      </c>
      <c r="C208" s="37">
        <v>82</v>
      </c>
      <c r="D208" s="4">
        <v>1100854.8999999999</v>
      </c>
      <c r="E208" s="4"/>
    </row>
    <row r="209" spans="1:5" ht="24" customHeight="1">
      <c r="A209" s="3" t="s">
        <v>51</v>
      </c>
      <c r="B209" s="37">
        <v>2</v>
      </c>
      <c r="C209" s="37">
        <v>83</v>
      </c>
      <c r="D209" s="4">
        <v>30723</v>
      </c>
      <c r="E209" s="4"/>
    </row>
    <row r="210" spans="1:5" ht="24" customHeight="1">
      <c r="A210" s="3" t="s">
        <v>118</v>
      </c>
      <c r="B210" s="37">
        <v>4</v>
      </c>
      <c r="C210" s="37">
        <v>13</v>
      </c>
      <c r="D210" s="4">
        <v>179807.3</v>
      </c>
      <c r="E210" s="4"/>
    </row>
    <row r="211" spans="1:5" ht="24" customHeight="1">
      <c r="A211" s="3" t="s">
        <v>95</v>
      </c>
      <c r="B211" s="37">
        <v>1</v>
      </c>
      <c r="C211" s="37">
        <v>2</v>
      </c>
      <c r="D211" s="4">
        <v>12373.9</v>
      </c>
      <c r="E211" s="4"/>
    </row>
    <row r="212" spans="1:5" ht="24" customHeight="1">
      <c r="A212" s="3" t="s">
        <v>12</v>
      </c>
      <c r="B212" s="37">
        <v>10</v>
      </c>
      <c r="C212" s="37">
        <v>110</v>
      </c>
      <c r="D212" s="4">
        <v>591297.9</v>
      </c>
      <c r="E212" s="4"/>
    </row>
    <row r="213" spans="1:5" ht="24" customHeight="1">
      <c r="A213" s="3" t="s">
        <v>52</v>
      </c>
      <c r="B213" s="37">
        <v>1</v>
      </c>
      <c r="C213" s="37">
        <v>16</v>
      </c>
      <c r="D213" s="4">
        <v>39000</v>
      </c>
      <c r="E213" s="4"/>
    </row>
    <row r="214" spans="1:5" ht="24" customHeight="1">
      <c r="A214" s="3" t="s">
        <v>165</v>
      </c>
      <c r="B214" s="37">
        <v>4</v>
      </c>
      <c r="C214" s="37">
        <v>20</v>
      </c>
      <c r="D214" s="4">
        <v>217836.6</v>
      </c>
      <c r="E214" s="4"/>
    </row>
    <row r="215" spans="1:5" ht="24" customHeight="1">
      <c r="A215" s="3" t="s">
        <v>14</v>
      </c>
      <c r="B215" s="37">
        <v>5</v>
      </c>
      <c r="C215" s="37">
        <v>30</v>
      </c>
      <c r="D215" s="4">
        <v>212801.65</v>
      </c>
      <c r="E215" s="4"/>
    </row>
    <row r="216" spans="1:5" ht="24" customHeight="1">
      <c r="A216" s="3" t="s">
        <v>96</v>
      </c>
      <c r="B216" s="37">
        <v>8</v>
      </c>
      <c r="C216" s="37">
        <v>23</v>
      </c>
      <c r="D216" s="4">
        <v>143450.06</v>
      </c>
      <c r="E216" s="4"/>
    </row>
    <row r="217" spans="1:5" ht="24" customHeight="1">
      <c r="A217" s="3" t="s">
        <v>53</v>
      </c>
      <c r="B217" s="37">
        <v>5</v>
      </c>
      <c r="C217" s="37">
        <v>25</v>
      </c>
      <c r="D217" s="4">
        <v>97581</v>
      </c>
      <c r="E217" s="4"/>
    </row>
    <row r="218" spans="1:5" ht="24" customHeight="1">
      <c r="A218" s="3" t="s">
        <v>54</v>
      </c>
      <c r="B218" s="37">
        <v>5</v>
      </c>
      <c r="C218" s="37">
        <v>51</v>
      </c>
      <c r="D218" s="4">
        <v>116889.9</v>
      </c>
      <c r="E218" s="4"/>
    </row>
    <row r="219" spans="1:5" ht="24" customHeight="1">
      <c r="A219" s="3" t="s">
        <v>97</v>
      </c>
      <c r="B219" s="37">
        <v>13</v>
      </c>
      <c r="C219" s="37">
        <v>75</v>
      </c>
      <c r="D219" s="4">
        <v>314659.98</v>
      </c>
      <c r="E219" s="4"/>
    </row>
    <row r="220" spans="1:5" ht="24" customHeight="1">
      <c r="A220" s="3" t="s">
        <v>55</v>
      </c>
      <c r="B220" s="37">
        <v>1</v>
      </c>
      <c r="C220" s="37">
        <v>5</v>
      </c>
      <c r="D220" s="4">
        <v>20448.900000000001</v>
      </c>
      <c r="E220" s="4"/>
    </row>
    <row r="221" spans="1:5" ht="24" customHeight="1">
      <c r="A221" s="3" t="s">
        <v>56</v>
      </c>
      <c r="B221" s="37">
        <v>5</v>
      </c>
      <c r="C221" s="37">
        <v>15</v>
      </c>
      <c r="D221" s="4">
        <v>482333.02</v>
      </c>
      <c r="E221" s="4"/>
    </row>
    <row r="222" spans="1:5" ht="24" customHeight="1">
      <c r="A222" s="3" t="s">
        <v>57</v>
      </c>
      <c r="B222" s="37">
        <v>1</v>
      </c>
      <c r="C222" s="37">
        <v>3</v>
      </c>
      <c r="D222" s="4">
        <v>9987.6</v>
      </c>
      <c r="E222" s="4"/>
    </row>
    <row r="223" spans="1:5" ht="24" customHeight="1">
      <c r="A223" s="3" t="s">
        <v>98</v>
      </c>
      <c r="B223" s="37">
        <v>1</v>
      </c>
      <c r="C223" s="37">
        <v>3</v>
      </c>
      <c r="D223" s="4">
        <v>21696.400000000001</v>
      </c>
      <c r="E223" s="4"/>
    </row>
    <row r="224" spans="1:5" ht="24" customHeight="1">
      <c r="A224" s="3" t="s">
        <v>58</v>
      </c>
      <c r="B224" s="37">
        <v>10</v>
      </c>
      <c r="C224" s="37">
        <v>26</v>
      </c>
      <c r="D224" s="4">
        <v>261310.1</v>
      </c>
      <c r="E224" s="4"/>
    </row>
    <row r="225" spans="1:5" ht="24" customHeight="1">
      <c r="A225" s="3" t="s">
        <v>15</v>
      </c>
      <c r="B225" s="37">
        <v>16</v>
      </c>
      <c r="C225" s="37">
        <v>85</v>
      </c>
      <c r="D225" s="4">
        <v>1394492.83</v>
      </c>
      <c r="E225" s="4"/>
    </row>
    <row r="226" spans="1:5" ht="24" customHeight="1">
      <c r="A226" s="3" t="s">
        <v>16</v>
      </c>
      <c r="B226" s="37">
        <v>16</v>
      </c>
      <c r="C226" s="37">
        <v>86</v>
      </c>
      <c r="D226" s="4">
        <v>937197.9</v>
      </c>
      <c r="E226" s="4"/>
    </row>
    <row r="227" spans="1:5" ht="24" customHeight="1">
      <c r="A227" s="3" t="s">
        <v>99</v>
      </c>
      <c r="B227" s="37">
        <v>2</v>
      </c>
      <c r="C227" s="37">
        <v>6</v>
      </c>
      <c r="D227" s="4">
        <v>44476.800000000003</v>
      </c>
      <c r="E227" s="4"/>
    </row>
    <row r="228" spans="1:5" ht="24" customHeight="1">
      <c r="A228" s="3" t="s">
        <v>17</v>
      </c>
      <c r="B228" s="37">
        <v>15</v>
      </c>
      <c r="C228" s="37">
        <v>39</v>
      </c>
      <c r="D228" s="4">
        <v>788124.5</v>
      </c>
      <c r="E228" s="4"/>
    </row>
    <row r="229" spans="1:5" ht="24" customHeight="1">
      <c r="A229" s="3" t="s">
        <v>100</v>
      </c>
      <c r="B229" s="37">
        <v>1</v>
      </c>
      <c r="C229" s="37">
        <v>2</v>
      </c>
      <c r="D229" s="4">
        <v>18363.3</v>
      </c>
      <c r="E229" s="4"/>
    </row>
    <row r="230" spans="1:5" ht="24" customHeight="1">
      <c r="A230" s="3" t="s">
        <v>101</v>
      </c>
      <c r="B230" s="37">
        <v>1</v>
      </c>
      <c r="C230" s="37">
        <v>4</v>
      </c>
      <c r="D230" s="4">
        <v>45221.8</v>
      </c>
      <c r="E230" s="4"/>
    </row>
    <row r="231" spans="1:5" ht="24" customHeight="1">
      <c r="A231" s="3" t="s">
        <v>102</v>
      </c>
      <c r="B231" s="37">
        <v>6</v>
      </c>
      <c r="C231" s="37">
        <v>18</v>
      </c>
      <c r="D231" s="4">
        <v>103433</v>
      </c>
      <c r="E231" s="4"/>
    </row>
    <row r="232" spans="1:5" ht="24" customHeight="1">
      <c r="A232" s="3" t="s">
        <v>18</v>
      </c>
      <c r="B232" s="37">
        <v>1</v>
      </c>
      <c r="C232" s="37">
        <v>0</v>
      </c>
      <c r="D232" s="4"/>
      <c r="E232" s="4"/>
    </row>
    <row r="233" spans="1:5" ht="24" customHeight="1">
      <c r="A233" s="3" t="s">
        <v>103</v>
      </c>
      <c r="B233" s="37">
        <v>6</v>
      </c>
      <c r="C233" s="37">
        <v>7</v>
      </c>
      <c r="D233" s="4">
        <v>43749.2</v>
      </c>
      <c r="E233" s="4"/>
    </row>
    <row r="234" spans="1:5" ht="24" customHeight="1">
      <c r="A234" s="3" t="s">
        <v>63</v>
      </c>
      <c r="B234" s="37">
        <v>2</v>
      </c>
      <c r="C234" s="37">
        <v>6</v>
      </c>
      <c r="D234" s="4">
        <v>113320</v>
      </c>
      <c r="E234" s="4"/>
    </row>
    <row r="235" spans="1:5" ht="24" customHeight="1">
      <c r="A235" s="3" t="s">
        <v>64</v>
      </c>
      <c r="B235" s="37">
        <v>6</v>
      </c>
      <c r="C235" s="37">
        <v>137</v>
      </c>
      <c r="D235" s="4">
        <v>151041.91</v>
      </c>
      <c r="E235" s="4"/>
    </row>
    <row r="236" spans="1:5" ht="24" customHeight="1">
      <c r="A236" s="3" t="s">
        <v>104</v>
      </c>
      <c r="B236" s="37">
        <v>2</v>
      </c>
      <c r="C236" s="37">
        <v>5</v>
      </c>
      <c r="D236" s="4">
        <v>71369.3</v>
      </c>
      <c r="E236" s="4"/>
    </row>
    <row r="237" spans="1:5" ht="24" customHeight="1">
      <c r="A237" s="3" t="s">
        <v>105</v>
      </c>
      <c r="B237" s="37">
        <v>3</v>
      </c>
      <c r="C237" s="37">
        <v>3</v>
      </c>
      <c r="D237" s="4">
        <v>49575.9</v>
      </c>
      <c r="E237" s="4"/>
    </row>
    <row r="238" spans="1:5" ht="24" customHeight="1">
      <c r="A238" s="3" t="s">
        <v>19</v>
      </c>
      <c r="B238" s="37">
        <v>8</v>
      </c>
      <c r="C238" s="37">
        <v>37</v>
      </c>
      <c r="D238" s="4">
        <v>349496</v>
      </c>
      <c r="E238" s="4"/>
    </row>
    <row r="239" spans="1:5" ht="24" customHeight="1">
      <c r="A239" s="3" t="s">
        <v>67</v>
      </c>
      <c r="B239" s="37">
        <v>16</v>
      </c>
      <c r="C239" s="37">
        <v>74</v>
      </c>
      <c r="D239" s="4">
        <v>841355.3</v>
      </c>
      <c r="E239" s="4"/>
    </row>
    <row r="240" spans="1:5" ht="24" customHeight="1">
      <c r="A240" s="3" t="s">
        <v>66</v>
      </c>
      <c r="B240" s="37">
        <v>6</v>
      </c>
      <c r="C240" s="37">
        <v>30</v>
      </c>
      <c r="D240" s="4">
        <v>238383.3</v>
      </c>
      <c r="E240" s="4"/>
    </row>
    <row r="241" spans="1:5" ht="24" customHeight="1">
      <c r="A241" s="3" t="s">
        <v>70</v>
      </c>
      <c r="B241" s="37">
        <v>1</v>
      </c>
      <c r="C241" s="37">
        <v>5</v>
      </c>
      <c r="D241" s="4">
        <v>65576.899999999994</v>
      </c>
      <c r="E241" s="4"/>
    </row>
    <row r="242" spans="1:5" ht="24" customHeight="1">
      <c r="A242" s="3" t="s">
        <v>168</v>
      </c>
      <c r="B242" s="37">
        <v>3</v>
      </c>
      <c r="C242" s="37">
        <v>10</v>
      </c>
      <c r="D242" s="4"/>
      <c r="E242" s="4"/>
    </row>
    <row r="243" spans="1:5" ht="24" customHeight="1">
      <c r="A243" s="3" t="s">
        <v>71</v>
      </c>
      <c r="B243" s="37">
        <v>4</v>
      </c>
      <c r="C243" s="37">
        <v>15</v>
      </c>
      <c r="D243" s="4">
        <v>95611.7</v>
      </c>
      <c r="E243" s="4"/>
    </row>
    <row r="244" spans="1:5" ht="20.25" customHeight="1">
      <c r="A244" s="3" t="s">
        <v>72</v>
      </c>
      <c r="B244" s="37">
        <v>3</v>
      </c>
      <c r="C244" s="37">
        <v>7</v>
      </c>
      <c r="D244" s="4">
        <v>149295.32</v>
      </c>
      <c r="E244" s="4"/>
    </row>
    <row r="245" spans="1:5" ht="20.25" customHeight="1">
      <c r="A245" s="3" t="s">
        <v>176</v>
      </c>
      <c r="B245" s="37">
        <v>1</v>
      </c>
      <c r="C245" s="37">
        <v>5</v>
      </c>
      <c r="D245" s="4">
        <v>54666.8</v>
      </c>
      <c r="E245" s="4"/>
    </row>
    <row r="246" spans="1:5" ht="20.25" customHeight="1">
      <c r="A246" s="3" t="s">
        <v>106</v>
      </c>
      <c r="B246" s="37">
        <v>1</v>
      </c>
      <c r="C246" s="37">
        <v>12</v>
      </c>
      <c r="D246" s="4">
        <v>37700</v>
      </c>
      <c r="E246" s="4"/>
    </row>
    <row r="247" spans="1:5" ht="20.25" customHeight="1">
      <c r="A247" s="3" t="s">
        <v>75</v>
      </c>
      <c r="B247" s="37">
        <v>9</v>
      </c>
      <c r="C247" s="37">
        <v>53</v>
      </c>
      <c r="D247" s="4">
        <v>418937.59999999998</v>
      </c>
      <c r="E247" s="4"/>
    </row>
    <row r="248" spans="1:5" ht="20.25" customHeight="1">
      <c r="A248" s="3" t="s">
        <v>76</v>
      </c>
      <c r="B248" s="37">
        <v>14</v>
      </c>
      <c r="C248" s="37">
        <v>42</v>
      </c>
      <c r="D248" s="4">
        <v>1034838.08</v>
      </c>
      <c r="E248" s="4"/>
    </row>
    <row r="249" spans="1:5" ht="20.25" customHeight="1">
      <c r="A249" s="3" t="s">
        <v>107</v>
      </c>
      <c r="B249" s="37">
        <v>6</v>
      </c>
      <c r="C249" s="37">
        <v>28</v>
      </c>
      <c r="D249" s="4">
        <v>227802.6</v>
      </c>
      <c r="E249" s="4"/>
    </row>
    <row r="250" spans="1:5" ht="20.25" customHeight="1">
      <c r="A250" s="3" t="s">
        <v>20</v>
      </c>
      <c r="B250" s="37">
        <v>11</v>
      </c>
      <c r="C250" s="37">
        <v>12</v>
      </c>
      <c r="D250" s="4">
        <v>142929</v>
      </c>
      <c r="E250" s="4">
        <v>10983.7</v>
      </c>
    </row>
    <row r="251" spans="1:5" ht="20.25" customHeight="1">
      <c r="A251" s="3" t="s">
        <v>108</v>
      </c>
      <c r="B251" s="37">
        <v>3</v>
      </c>
      <c r="C251" s="37">
        <v>18</v>
      </c>
      <c r="D251" s="4">
        <v>127907.6</v>
      </c>
      <c r="E251" s="4"/>
    </row>
    <row r="252" spans="1:5" ht="20.25" customHeight="1">
      <c r="A252" s="3" t="s">
        <v>77</v>
      </c>
      <c r="B252" s="37">
        <v>3</v>
      </c>
      <c r="C252" s="37">
        <v>14</v>
      </c>
      <c r="D252" s="4">
        <v>22543.4</v>
      </c>
      <c r="E252" s="4"/>
    </row>
    <row r="253" spans="1:5" ht="20.25" customHeight="1">
      <c r="A253" s="3" t="s">
        <v>109</v>
      </c>
      <c r="B253" s="37">
        <v>9</v>
      </c>
      <c r="C253" s="37">
        <v>37</v>
      </c>
      <c r="D253" s="4">
        <v>440091.91</v>
      </c>
      <c r="E253" s="4"/>
    </row>
    <row r="254" spans="1:5" ht="20.25" customHeight="1">
      <c r="A254" s="3" t="s">
        <v>110</v>
      </c>
      <c r="B254" s="37">
        <v>8</v>
      </c>
      <c r="C254" s="37">
        <v>22</v>
      </c>
      <c r="D254" s="4">
        <v>873228.47</v>
      </c>
      <c r="E254" s="4"/>
    </row>
    <row r="255" spans="1:5">
      <c r="A255" s="3" t="s">
        <v>111</v>
      </c>
      <c r="B255" s="37">
        <v>4</v>
      </c>
      <c r="C255" s="37">
        <v>19</v>
      </c>
      <c r="D255" s="4">
        <v>212501.2</v>
      </c>
      <c r="E255" s="4"/>
    </row>
    <row r="256" spans="1:5">
      <c r="A256" s="3" t="s">
        <v>24</v>
      </c>
      <c r="B256" s="37">
        <v>10</v>
      </c>
      <c r="C256" s="37">
        <v>861</v>
      </c>
      <c r="D256" s="4">
        <v>850980</v>
      </c>
      <c r="E256" s="4"/>
    </row>
    <row r="257" spans="1:5">
      <c r="A257" s="3" t="s">
        <v>112</v>
      </c>
      <c r="B257" s="37">
        <v>1</v>
      </c>
      <c r="C257" s="37">
        <v>10</v>
      </c>
      <c r="D257" s="4">
        <v>112793.7</v>
      </c>
      <c r="E257" s="4"/>
    </row>
    <row r="258" spans="1:5">
      <c r="A258" s="3" t="s">
        <v>26</v>
      </c>
      <c r="B258" s="37">
        <v>3</v>
      </c>
      <c r="C258" s="37">
        <v>58</v>
      </c>
      <c r="D258" s="4">
        <v>445274.5</v>
      </c>
      <c r="E258" s="4"/>
    </row>
    <row r="259" spans="1:5">
      <c r="A259" s="3" t="s">
        <v>79</v>
      </c>
      <c r="B259" s="37">
        <v>3</v>
      </c>
      <c r="C259" s="37">
        <v>15</v>
      </c>
      <c r="D259" s="4">
        <v>102362</v>
      </c>
      <c r="E259" s="4"/>
    </row>
    <row r="260" spans="1:5" ht="19.5" customHeight="1">
      <c r="A260" s="3" t="s">
        <v>113</v>
      </c>
      <c r="B260" s="37">
        <v>2</v>
      </c>
      <c r="C260" s="37">
        <v>28</v>
      </c>
      <c r="D260" s="4">
        <v>128412.9</v>
      </c>
      <c r="E260" s="4"/>
    </row>
    <row r="261" spans="1:5" ht="24" customHeight="1">
      <c r="A261" s="3" t="s">
        <v>114</v>
      </c>
      <c r="B261" s="37">
        <v>1</v>
      </c>
      <c r="C261" s="37">
        <v>1</v>
      </c>
      <c r="D261" s="4">
        <v>3665.2</v>
      </c>
      <c r="E261" s="4"/>
    </row>
    <row r="262" spans="1:5" ht="25.2" customHeight="1">
      <c r="A262" s="3" t="s">
        <v>115</v>
      </c>
      <c r="B262" s="37">
        <v>2</v>
      </c>
      <c r="C262" s="37">
        <v>2</v>
      </c>
      <c r="D262" s="4">
        <v>24406</v>
      </c>
      <c r="E262" s="4"/>
    </row>
    <row r="263" spans="1:5" ht="23.25" customHeight="1">
      <c r="A263" s="37" t="s">
        <v>25</v>
      </c>
      <c r="B263" s="37">
        <v>9</v>
      </c>
      <c r="C263" s="37">
        <v>89</v>
      </c>
      <c r="D263" s="4">
        <v>610834.80000000005</v>
      </c>
      <c r="E263" s="4"/>
    </row>
    <row r="264" spans="1:5" ht="23.25" customHeight="1">
      <c r="A264" s="7" t="s">
        <v>29</v>
      </c>
      <c r="B264" s="14">
        <f>SUM(B202:B263)</f>
        <v>342</v>
      </c>
      <c r="C264" s="14">
        <f>SUM(C202:C263)</f>
        <v>2756</v>
      </c>
      <c r="D264" s="8">
        <f>SUM(D202:D263)</f>
        <v>17583926.640000001</v>
      </c>
      <c r="E264" s="8">
        <f>SUM(E202:E263)</f>
        <v>10983.7</v>
      </c>
    </row>
    <row r="265" spans="1:5" ht="34.200000000000003" customHeight="1">
      <c r="A265" s="191" t="s">
        <v>284</v>
      </c>
      <c r="B265" s="192"/>
      <c r="C265" s="192"/>
      <c r="D265" s="192"/>
      <c r="E265" s="193"/>
    </row>
    <row r="266" spans="1:5" ht="64.2" customHeight="1">
      <c r="A266" s="3" t="s">
        <v>6</v>
      </c>
      <c r="B266" s="37" t="s">
        <v>7</v>
      </c>
      <c r="C266" s="37" t="s">
        <v>8</v>
      </c>
      <c r="D266" s="37" t="s">
        <v>9</v>
      </c>
      <c r="E266" s="37" t="s">
        <v>10</v>
      </c>
    </row>
    <row r="267" spans="1:5" ht="24.75" customHeight="1">
      <c r="A267" s="3" t="s">
        <v>43</v>
      </c>
      <c r="B267" s="37">
        <v>4</v>
      </c>
      <c r="C267" s="37">
        <v>152</v>
      </c>
      <c r="D267" s="4">
        <v>404325</v>
      </c>
      <c r="E267" s="4"/>
    </row>
    <row r="268" spans="1:5" ht="24.75" customHeight="1">
      <c r="A268" s="3" t="s">
        <v>49</v>
      </c>
      <c r="B268" s="37">
        <v>1</v>
      </c>
      <c r="C268" s="37">
        <v>5</v>
      </c>
      <c r="D268" s="4">
        <v>253849.7</v>
      </c>
      <c r="E268" s="4"/>
    </row>
    <row r="269" spans="1:5" ht="24.75" customHeight="1">
      <c r="A269" s="3" t="s">
        <v>11</v>
      </c>
      <c r="B269" s="37">
        <v>1</v>
      </c>
      <c r="C269" s="37">
        <v>107</v>
      </c>
      <c r="D269" s="4">
        <v>88344.5</v>
      </c>
      <c r="E269" s="4"/>
    </row>
    <row r="270" spans="1:5" ht="25.5" customHeight="1">
      <c r="A270" s="3" t="s">
        <v>12</v>
      </c>
      <c r="B270" s="37">
        <v>4</v>
      </c>
      <c r="C270" s="37">
        <v>253</v>
      </c>
      <c r="D270" s="4">
        <v>68833.570000000007</v>
      </c>
      <c r="E270" s="4"/>
    </row>
    <row r="271" spans="1:5" ht="25.5" customHeight="1">
      <c r="A271" s="3" t="s">
        <v>51</v>
      </c>
      <c r="B271" s="37">
        <v>1</v>
      </c>
      <c r="C271" s="37">
        <v>100</v>
      </c>
      <c r="D271" s="4">
        <v>41550</v>
      </c>
      <c r="E271" s="4"/>
    </row>
    <row r="272" spans="1:5" ht="25.5" customHeight="1">
      <c r="A272" s="3" t="s">
        <v>165</v>
      </c>
      <c r="B272" s="37">
        <v>1</v>
      </c>
      <c r="C272" s="37">
        <v>66</v>
      </c>
      <c r="D272" s="4">
        <v>2542</v>
      </c>
      <c r="E272" s="4"/>
    </row>
    <row r="273" spans="1:5" ht="25.5" customHeight="1">
      <c r="A273" s="3" t="s">
        <v>97</v>
      </c>
      <c r="B273" s="37">
        <v>1</v>
      </c>
      <c r="C273" s="37">
        <v>190</v>
      </c>
      <c r="D273" s="4">
        <v>25460</v>
      </c>
      <c r="E273" s="4"/>
    </row>
    <row r="274" spans="1:5" ht="25.5" customHeight="1">
      <c r="A274" s="3" t="s">
        <v>55</v>
      </c>
      <c r="B274" s="37">
        <v>1</v>
      </c>
      <c r="C274" s="37">
        <v>399</v>
      </c>
      <c r="D274" s="4">
        <v>122753</v>
      </c>
      <c r="E274" s="4"/>
    </row>
    <row r="275" spans="1:5" ht="25.5" customHeight="1">
      <c r="A275" s="3" t="s">
        <v>56</v>
      </c>
      <c r="B275" s="37">
        <v>2</v>
      </c>
      <c r="C275" s="37">
        <v>220</v>
      </c>
      <c r="D275" s="4">
        <v>41940</v>
      </c>
      <c r="E275" s="4"/>
    </row>
    <row r="276" spans="1:5" ht="25.5" customHeight="1">
      <c r="A276" s="3" t="s">
        <v>15</v>
      </c>
      <c r="B276" s="37"/>
      <c r="C276" s="37"/>
      <c r="D276" s="4">
        <v>189475.65</v>
      </c>
      <c r="E276" s="4"/>
    </row>
    <row r="277" spans="1:5" ht="25.5" customHeight="1">
      <c r="A277" s="3" t="s">
        <v>17</v>
      </c>
      <c r="B277" s="37">
        <v>2</v>
      </c>
      <c r="C277" s="37">
        <v>330</v>
      </c>
      <c r="D277" s="4"/>
      <c r="E277" s="4"/>
    </row>
    <row r="278" spans="1:5" ht="27" customHeight="1">
      <c r="A278" s="3" t="s">
        <v>60</v>
      </c>
      <c r="B278" s="37">
        <v>2</v>
      </c>
      <c r="C278" s="37">
        <v>206</v>
      </c>
      <c r="D278" s="4">
        <v>271258</v>
      </c>
      <c r="E278" s="4"/>
    </row>
    <row r="279" spans="1:5" ht="27" customHeight="1">
      <c r="A279" s="3" t="s">
        <v>64</v>
      </c>
      <c r="B279" s="37"/>
      <c r="C279" s="37"/>
      <c r="D279" s="4">
        <v>59522.55</v>
      </c>
      <c r="E279" s="4"/>
    </row>
    <row r="280" spans="1:5" ht="27" customHeight="1">
      <c r="A280" s="3" t="s">
        <v>68</v>
      </c>
      <c r="B280" s="37"/>
      <c r="C280" s="37"/>
      <c r="D280" s="4">
        <v>152.4</v>
      </c>
      <c r="E280" s="4"/>
    </row>
    <row r="281" spans="1:5" ht="27" customHeight="1">
      <c r="A281" s="3" t="s">
        <v>67</v>
      </c>
      <c r="B281" s="37"/>
      <c r="C281" s="37"/>
      <c r="D281" s="4">
        <v>92906.5</v>
      </c>
      <c r="E281" s="4"/>
    </row>
    <row r="282" spans="1:5" ht="27" customHeight="1">
      <c r="A282" s="3" t="s">
        <v>229</v>
      </c>
      <c r="B282" s="37">
        <v>1</v>
      </c>
      <c r="C282" s="37">
        <v>48</v>
      </c>
      <c r="D282" s="4">
        <v>71735.899999999994</v>
      </c>
      <c r="E282" s="4"/>
    </row>
    <row r="283" spans="1:5" ht="27" customHeight="1">
      <c r="A283" s="3" t="s">
        <v>168</v>
      </c>
      <c r="B283" s="37">
        <v>4</v>
      </c>
      <c r="C283" s="37">
        <v>40</v>
      </c>
      <c r="D283" s="4">
        <v>51140</v>
      </c>
      <c r="E283" s="4"/>
    </row>
    <row r="284" spans="1:5" ht="27" customHeight="1">
      <c r="A284" s="3" t="s">
        <v>76</v>
      </c>
      <c r="B284" s="37">
        <v>1</v>
      </c>
      <c r="C284" s="37">
        <v>150</v>
      </c>
      <c r="D284" s="4">
        <v>165250</v>
      </c>
      <c r="E284" s="4"/>
    </row>
    <row r="285" spans="1:5">
      <c r="A285" s="3" t="s">
        <v>75</v>
      </c>
      <c r="B285" s="37">
        <v>1</v>
      </c>
      <c r="C285" s="37">
        <v>102</v>
      </c>
      <c r="D285" s="4">
        <v>120014.7</v>
      </c>
      <c r="E285" s="4"/>
    </row>
    <row r="286" spans="1:5">
      <c r="A286" s="3" t="s">
        <v>73</v>
      </c>
      <c r="B286" s="37"/>
      <c r="C286" s="37"/>
      <c r="D286" s="4">
        <v>50625</v>
      </c>
      <c r="E286" s="4"/>
    </row>
    <row r="287" spans="1:5" ht="20.399999999999999" customHeight="1">
      <c r="A287" s="3" t="s">
        <v>25</v>
      </c>
      <c r="B287" s="37">
        <v>1</v>
      </c>
      <c r="C287" s="37">
        <v>50</v>
      </c>
      <c r="D287" s="4">
        <v>104550</v>
      </c>
      <c r="E287" s="4"/>
    </row>
    <row r="288" spans="1:5" ht="23.4" customHeight="1">
      <c r="A288" s="3" t="s">
        <v>24</v>
      </c>
      <c r="B288" s="37">
        <v>1</v>
      </c>
      <c r="C288" s="37">
        <v>155</v>
      </c>
      <c r="D288" s="4">
        <v>60364</v>
      </c>
      <c r="E288" s="4"/>
    </row>
    <row r="289" spans="1:5" ht="24.6" customHeight="1">
      <c r="A289" s="3" t="s">
        <v>116</v>
      </c>
      <c r="B289" s="37">
        <v>1</v>
      </c>
      <c r="C289" s="37">
        <v>35</v>
      </c>
      <c r="D289" s="4">
        <v>19600</v>
      </c>
      <c r="E289" s="4"/>
    </row>
    <row r="290" spans="1:5" ht="20.399999999999999" customHeight="1">
      <c r="A290" s="3" t="s">
        <v>109</v>
      </c>
      <c r="B290" s="37">
        <v>2</v>
      </c>
      <c r="C290" s="37">
        <v>278</v>
      </c>
      <c r="D290" s="4">
        <v>65820</v>
      </c>
      <c r="E290" s="4"/>
    </row>
    <row r="291" spans="1:5" ht="20.399999999999999" customHeight="1">
      <c r="A291" s="3" t="s">
        <v>26</v>
      </c>
      <c r="B291" s="37">
        <v>4</v>
      </c>
      <c r="C291" s="37">
        <v>375</v>
      </c>
      <c r="D291" s="4">
        <v>243989</v>
      </c>
      <c r="E291" s="4"/>
    </row>
    <row r="292" spans="1:5" ht="20.399999999999999" customHeight="1">
      <c r="A292" s="3" t="s">
        <v>28</v>
      </c>
      <c r="B292" s="37"/>
      <c r="C292" s="37"/>
      <c r="D292" s="4">
        <v>93786.13</v>
      </c>
      <c r="E292" s="4"/>
    </row>
    <row r="293" spans="1:5" ht="21" customHeight="1">
      <c r="A293" s="7" t="s">
        <v>29</v>
      </c>
      <c r="B293" s="14">
        <f>SUM(B267:B291)</f>
        <v>36</v>
      </c>
      <c r="C293" s="14">
        <f>SUM(C267:C291)</f>
        <v>3261</v>
      </c>
      <c r="D293" s="8">
        <f>SUM(D267:D292)</f>
        <v>2709787.5999999996</v>
      </c>
      <c r="E293" s="8">
        <f>SUM(E267:E291)</f>
        <v>0</v>
      </c>
    </row>
    <row r="294" spans="1:5" ht="33.6" customHeight="1">
      <c r="A294" s="191" t="s">
        <v>280</v>
      </c>
      <c r="B294" s="192"/>
      <c r="C294" s="192"/>
      <c r="D294" s="192"/>
      <c r="E294" s="193"/>
    </row>
    <row r="295" spans="1:5" ht="67.95" customHeight="1">
      <c r="A295" s="3" t="s">
        <v>6</v>
      </c>
      <c r="B295" s="37" t="s">
        <v>117</v>
      </c>
      <c r="C295" s="37" t="s">
        <v>8</v>
      </c>
      <c r="D295" s="37" t="s">
        <v>9</v>
      </c>
      <c r="E295" s="37" t="s">
        <v>10</v>
      </c>
    </row>
    <row r="296" spans="1:5" ht="21.75" customHeight="1">
      <c r="A296" s="3" t="s">
        <v>93</v>
      </c>
      <c r="B296" s="37">
        <v>1</v>
      </c>
      <c r="C296" s="37">
        <v>2</v>
      </c>
      <c r="D296" s="4">
        <v>26560</v>
      </c>
      <c r="E296" s="4"/>
    </row>
    <row r="297" spans="1:5" ht="21.75" customHeight="1">
      <c r="A297" s="3" t="s">
        <v>204</v>
      </c>
      <c r="B297" s="37">
        <v>1</v>
      </c>
      <c r="C297" s="37">
        <v>5</v>
      </c>
      <c r="D297" s="4">
        <v>50000</v>
      </c>
      <c r="E297" s="4"/>
    </row>
    <row r="298" spans="1:5" ht="21.75" customHeight="1">
      <c r="A298" s="3" t="s">
        <v>11</v>
      </c>
      <c r="B298" s="37">
        <v>1</v>
      </c>
      <c r="C298" s="37">
        <v>9</v>
      </c>
      <c r="D298" s="4"/>
      <c r="E298" s="4"/>
    </row>
    <row r="299" spans="1:5" ht="21.75" customHeight="1">
      <c r="A299" s="3" t="s">
        <v>46</v>
      </c>
      <c r="B299" s="37">
        <v>2</v>
      </c>
      <c r="C299" s="37">
        <v>9</v>
      </c>
      <c r="D299" s="4">
        <v>188310</v>
      </c>
      <c r="E299" s="37"/>
    </row>
    <row r="300" spans="1:5" ht="21.75" customHeight="1">
      <c r="A300" s="3" t="s">
        <v>49</v>
      </c>
      <c r="B300" s="37">
        <v>2</v>
      </c>
      <c r="C300" s="37">
        <v>2</v>
      </c>
      <c r="D300" s="4">
        <v>69364.399999999994</v>
      </c>
      <c r="E300" s="4"/>
    </row>
    <row r="301" spans="1:5" ht="21.75" customHeight="1">
      <c r="A301" s="3" t="s">
        <v>12</v>
      </c>
      <c r="B301" s="37">
        <v>1</v>
      </c>
      <c r="C301" s="37">
        <v>20</v>
      </c>
      <c r="D301" s="4"/>
      <c r="E301" s="4"/>
    </row>
    <row r="302" spans="1:5" ht="21.75" customHeight="1">
      <c r="A302" s="3" t="s">
        <v>118</v>
      </c>
      <c r="B302" s="37">
        <v>2</v>
      </c>
      <c r="C302" s="37">
        <v>8</v>
      </c>
      <c r="D302" s="4">
        <v>319500</v>
      </c>
      <c r="E302" s="37"/>
    </row>
    <row r="303" spans="1:5" ht="18" customHeight="1">
      <c r="A303" s="3" t="s">
        <v>14</v>
      </c>
      <c r="B303" s="37">
        <v>0</v>
      </c>
      <c r="C303" s="37">
        <v>0</v>
      </c>
      <c r="D303" s="4"/>
      <c r="E303" s="37"/>
    </row>
    <row r="304" spans="1:5" ht="24" customHeight="1">
      <c r="A304" s="3" t="s">
        <v>119</v>
      </c>
      <c r="B304" s="37">
        <v>6</v>
      </c>
      <c r="C304" s="37">
        <v>18</v>
      </c>
      <c r="D304" s="37"/>
      <c r="E304" s="37"/>
    </row>
    <row r="305" spans="1:5" ht="24" customHeight="1">
      <c r="A305" s="3" t="s">
        <v>120</v>
      </c>
      <c r="B305" s="37">
        <v>4</v>
      </c>
      <c r="C305" s="37">
        <v>15</v>
      </c>
      <c r="D305" s="4">
        <v>239867.32</v>
      </c>
      <c r="E305" s="4"/>
    </row>
    <row r="306" spans="1:5" ht="24" customHeight="1">
      <c r="A306" s="3" t="s">
        <v>55</v>
      </c>
      <c r="B306" s="37"/>
      <c r="C306" s="37"/>
      <c r="D306" s="4">
        <v>93500</v>
      </c>
      <c r="E306" s="4"/>
    </row>
    <row r="307" spans="1:5" ht="24" customHeight="1">
      <c r="A307" s="3" t="s">
        <v>56</v>
      </c>
      <c r="B307" s="37">
        <v>1</v>
      </c>
      <c r="C307" s="37">
        <v>2</v>
      </c>
      <c r="D307" s="4">
        <v>23800</v>
      </c>
      <c r="E307" s="4"/>
    </row>
    <row r="308" spans="1:5" ht="24" customHeight="1">
      <c r="A308" s="3" t="s">
        <v>121</v>
      </c>
      <c r="B308" s="37">
        <v>28</v>
      </c>
      <c r="C308" s="37">
        <v>63</v>
      </c>
      <c r="D308" s="4">
        <v>442234.5</v>
      </c>
      <c r="E308" s="4">
        <v>101653.4</v>
      </c>
    </row>
    <row r="309" spans="1:5" ht="16.5" customHeight="1">
      <c r="A309" s="3" t="s">
        <v>122</v>
      </c>
      <c r="B309" s="37">
        <v>11</v>
      </c>
      <c r="C309" s="37">
        <v>15</v>
      </c>
      <c r="D309" s="4">
        <v>559588.1</v>
      </c>
      <c r="E309" s="4"/>
    </row>
    <row r="310" spans="1:5" ht="16.5" customHeight="1">
      <c r="A310" s="3" t="s">
        <v>123</v>
      </c>
      <c r="B310" s="37">
        <v>21</v>
      </c>
      <c r="C310" s="37">
        <v>55</v>
      </c>
      <c r="D310" s="4">
        <v>817332.6</v>
      </c>
      <c r="E310" s="4"/>
    </row>
    <row r="311" spans="1:5">
      <c r="A311" s="3" t="s">
        <v>67</v>
      </c>
      <c r="B311" s="37">
        <v>6</v>
      </c>
      <c r="C311" s="37">
        <v>19</v>
      </c>
      <c r="D311" s="4">
        <v>129382</v>
      </c>
      <c r="E311" s="4"/>
    </row>
    <row r="312" spans="1:5">
      <c r="A312" s="3" t="s">
        <v>19</v>
      </c>
      <c r="B312" s="37">
        <v>1</v>
      </c>
      <c r="C312" s="37">
        <v>1</v>
      </c>
      <c r="D312" s="4">
        <v>43778.3</v>
      </c>
      <c r="E312" s="4"/>
    </row>
    <row r="313" spans="1:5" ht="19.95" customHeight="1">
      <c r="A313" s="3" t="s">
        <v>183</v>
      </c>
      <c r="B313" s="37">
        <v>2</v>
      </c>
      <c r="C313" s="37">
        <v>3</v>
      </c>
      <c r="D313" s="4">
        <v>8700</v>
      </c>
      <c r="E313" s="4"/>
    </row>
    <row r="314" spans="1:5" ht="16.95" customHeight="1">
      <c r="A314" s="3" t="s">
        <v>72</v>
      </c>
      <c r="B314" s="37">
        <v>1</v>
      </c>
      <c r="C314" s="37">
        <v>1</v>
      </c>
      <c r="D314" s="4">
        <v>48608.7</v>
      </c>
      <c r="E314" s="4"/>
    </row>
    <row r="315" spans="1:5">
      <c r="A315" s="37" t="s">
        <v>76</v>
      </c>
      <c r="B315" s="37">
        <v>1</v>
      </c>
      <c r="C315" s="37">
        <v>1</v>
      </c>
      <c r="D315" s="4">
        <v>90523.07</v>
      </c>
      <c r="E315" s="4"/>
    </row>
    <row r="316" spans="1:5">
      <c r="A316" s="37" t="s">
        <v>216</v>
      </c>
      <c r="B316" s="37">
        <v>1</v>
      </c>
      <c r="C316" s="37">
        <v>8</v>
      </c>
      <c r="D316" s="4"/>
      <c r="E316" s="4"/>
    </row>
    <row r="317" spans="1:5">
      <c r="A317" s="37" t="s">
        <v>111</v>
      </c>
      <c r="B317" s="37">
        <v>3</v>
      </c>
      <c r="C317" s="37">
        <v>3</v>
      </c>
      <c r="D317" s="4">
        <v>123778.2</v>
      </c>
      <c r="E317" s="4"/>
    </row>
    <row r="318" spans="1:5">
      <c r="A318" s="37" t="s">
        <v>124</v>
      </c>
      <c r="B318" s="37">
        <v>6</v>
      </c>
      <c r="C318" s="37">
        <v>12</v>
      </c>
      <c r="D318" s="4">
        <v>7860</v>
      </c>
      <c r="E318" s="4"/>
    </row>
    <row r="319" spans="1:5">
      <c r="A319" s="37" t="s">
        <v>26</v>
      </c>
      <c r="B319" s="37">
        <v>1</v>
      </c>
      <c r="C319" s="37">
        <v>20</v>
      </c>
      <c r="D319" s="4"/>
      <c r="E319" s="4">
        <v>3122.2</v>
      </c>
    </row>
    <row r="320" spans="1:5">
      <c r="A320" s="37" t="s">
        <v>125</v>
      </c>
      <c r="B320" s="37">
        <v>1</v>
      </c>
      <c r="C320" s="37">
        <v>2</v>
      </c>
      <c r="D320" s="4">
        <v>35523.300000000003</v>
      </c>
      <c r="E320" s="4"/>
    </row>
    <row r="321" spans="1:5">
      <c r="A321" s="7" t="s">
        <v>29</v>
      </c>
      <c r="B321" s="14">
        <f>SUM(B296:B320)</f>
        <v>104</v>
      </c>
      <c r="C321" s="14">
        <f>SUM(C296:C320)</f>
        <v>293</v>
      </c>
      <c r="D321" s="8">
        <f>SUM(D296:D320)</f>
        <v>3318210.4899999998</v>
      </c>
      <c r="E321" s="8">
        <f>SUM(E296:E320)</f>
        <v>104775.59999999999</v>
      </c>
    </row>
    <row r="322" spans="1:5" ht="24" customHeight="1">
      <c r="A322" s="191" t="s">
        <v>285</v>
      </c>
      <c r="B322" s="192"/>
      <c r="C322" s="192"/>
      <c r="D322" s="192"/>
      <c r="E322" s="193"/>
    </row>
    <row r="323" spans="1:5" ht="62.4">
      <c r="A323" s="3" t="s">
        <v>6</v>
      </c>
      <c r="B323" s="189" t="s">
        <v>126</v>
      </c>
      <c r="C323" s="190"/>
      <c r="D323" s="37" t="s">
        <v>9</v>
      </c>
      <c r="E323" s="37" t="s">
        <v>10</v>
      </c>
    </row>
    <row r="324" spans="1:5">
      <c r="A324" s="3" t="s">
        <v>17</v>
      </c>
      <c r="B324" s="189">
        <v>11</v>
      </c>
      <c r="C324" s="190"/>
      <c r="D324" s="4">
        <v>143319</v>
      </c>
      <c r="E324" s="37"/>
    </row>
    <row r="325" spans="1:5">
      <c r="A325" s="3" t="s">
        <v>49</v>
      </c>
      <c r="B325" s="189">
        <v>17</v>
      </c>
      <c r="C325" s="190"/>
      <c r="D325" s="4">
        <v>85000</v>
      </c>
      <c r="E325" s="4"/>
    </row>
    <row r="326" spans="1:5">
      <c r="A326" s="3" t="s">
        <v>21</v>
      </c>
      <c r="B326" s="189">
        <v>19</v>
      </c>
      <c r="C326" s="190"/>
      <c r="D326" s="4">
        <v>95000</v>
      </c>
      <c r="E326" s="4"/>
    </row>
    <row r="327" spans="1:5">
      <c r="A327" s="3" t="s">
        <v>118</v>
      </c>
      <c r="B327" s="189">
        <v>9</v>
      </c>
      <c r="C327" s="190"/>
      <c r="D327" s="4">
        <v>106000</v>
      </c>
      <c r="E327" s="4"/>
    </row>
    <row r="328" spans="1:5">
      <c r="A328" s="3" t="s">
        <v>67</v>
      </c>
      <c r="B328" s="189">
        <v>10000</v>
      </c>
      <c r="C328" s="190"/>
      <c r="D328" s="4">
        <v>72000</v>
      </c>
      <c r="E328" s="4"/>
    </row>
    <row r="329" spans="1:5">
      <c r="A329" s="3" t="s">
        <v>12</v>
      </c>
      <c r="B329" s="189">
        <v>29</v>
      </c>
      <c r="C329" s="190"/>
      <c r="D329" s="4">
        <v>150520</v>
      </c>
      <c r="E329" s="4"/>
    </row>
    <row r="330" spans="1:5">
      <c r="A330" s="3" t="s">
        <v>95</v>
      </c>
      <c r="B330" s="189">
        <v>6</v>
      </c>
      <c r="C330" s="190"/>
      <c r="D330" s="4">
        <v>15000</v>
      </c>
      <c r="E330" s="4"/>
    </row>
    <row r="331" spans="1:5">
      <c r="A331" s="3" t="s">
        <v>16</v>
      </c>
      <c r="B331" s="189">
        <v>29</v>
      </c>
      <c r="C331" s="190"/>
      <c r="D331" s="4">
        <v>124700</v>
      </c>
      <c r="E331" s="4"/>
    </row>
    <row r="332" spans="1:5">
      <c r="A332" s="3" t="s">
        <v>11</v>
      </c>
      <c r="B332" s="189">
        <v>20</v>
      </c>
      <c r="C332" s="190"/>
      <c r="D332" s="4">
        <v>77000</v>
      </c>
      <c r="E332" s="4"/>
    </row>
    <row r="333" spans="1:5">
      <c r="A333" s="37" t="s">
        <v>15</v>
      </c>
      <c r="B333" s="189">
        <v>4</v>
      </c>
      <c r="C333" s="190"/>
      <c r="D333" s="4">
        <v>75100</v>
      </c>
      <c r="E333" s="4"/>
    </row>
    <row r="334" spans="1:5">
      <c r="A334" s="37" t="s">
        <v>111</v>
      </c>
      <c r="B334" s="189">
        <v>2</v>
      </c>
      <c r="C334" s="190"/>
      <c r="D334" s="4">
        <v>38250</v>
      </c>
      <c r="E334" s="4"/>
    </row>
    <row r="335" spans="1:5">
      <c r="A335" s="37" t="s">
        <v>108</v>
      </c>
      <c r="B335" s="189">
        <v>6</v>
      </c>
      <c r="C335" s="190"/>
      <c r="D335" s="4">
        <v>30000</v>
      </c>
      <c r="E335" s="4"/>
    </row>
    <row r="336" spans="1:5">
      <c r="A336" s="37" t="s">
        <v>75</v>
      </c>
      <c r="B336" s="189">
        <v>10</v>
      </c>
      <c r="C336" s="190"/>
      <c r="D336" s="4">
        <v>50000</v>
      </c>
      <c r="E336" s="4"/>
    </row>
    <row r="337" spans="1:5">
      <c r="A337" s="37" t="s">
        <v>76</v>
      </c>
      <c r="B337" s="189">
        <v>22</v>
      </c>
      <c r="C337" s="190"/>
      <c r="D337" s="4">
        <v>369390</v>
      </c>
      <c r="E337" s="4"/>
    </row>
    <row r="338" spans="1:5">
      <c r="A338" s="37" t="s">
        <v>53</v>
      </c>
      <c r="B338" s="189">
        <v>13</v>
      </c>
      <c r="C338" s="190"/>
      <c r="D338" s="4">
        <v>40346</v>
      </c>
      <c r="E338" s="4"/>
    </row>
    <row r="339" spans="1:5">
      <c r="A339" s="37" t="s">
        <v>97</v>
      </c>
      <c r="B339" s="189">
        <v>18</v>
      </c>
      <c r="C339" s="190"/>
      <c r="D339" s="4">
        <v>90000</v>
      </c>
      <c r="E339" s="4"/>
    </row>
    <row r="340" spans="1:5">
      <c r="A340" s="37" t="s">
        <v>102</v>
      </c>
      <c r="B340" s="189">
        <v>1</v>
      </c>
      <c r="C340" s="190"/>
      <c r="D340" s="4">
        <v>9360</v>
      </c>
      <c r="E340" s="4"/>
    </row>
    <row r="341" spans="1:5">
      <c r="A341" s="37" t="s">
        <v>14</v>
      </c>
      <c r="B341" s="189">
        <v>20</v>
      </c>
      <c r="C341" s="190"/>
      <c r="D341" s="4">
        <v>50000</v>
      </c>
      <c r="E341" s="4"/>
    </row>
    <row r="342" spans="1:5">
      <c r="A342" s="37" t="s">
        <v>58</v>
      </c>
      <c r="B342" s="189">
        <v>118</v>
      </c>
      <c r="C342" s="190"/>
      <c r="D342" s="4">
        <v>124960</v>
      </c>
      <c r="E342" s="4"/>
    </row>
    <row r="343" spans="1:5">
      <c r="A343" s="37" t="s">
        <v>52</v>
      </c>
      <c r="B343" s="189">
        <v>14</v>
      </c>
      <c r="C343" s="190"/>
      <c r="D343" s="4">
        <v>96400</v>
      </c>
      <c r="E343" s="4"/>
    </row>
    <row r="344" spans="1:5" ht="22.5" customHeight="1">
      <c r="A344" s="37" t="s">
        <v>109</v>
      </c>
      <c r="B344" s="189">
        <v>11</v>
      </c>
      <c r="C344" s="190"/>
      <c r="D344" s="4">
        <v>55000</v>
      </c>
      <c r="E344" s="4"/>
    </row>
    <row r="345" spans="1:5" ht="17.399999999999999" customHeight="1">
      <c r="A345" s="37" t="s">
        <v>24</v>
      </c>
      <c r="B345" s="189">
        <v>37</v>
      </c>
      <c r="C345" s="190"/>
      <c r="D345" s="4">
        <v>115000.03</v>
      </c>
      <c r="E345" s="4"/>
    </row>
    <row r="346" spans="1:5">
      <c r="A346" s="37" t="s">
        <v>163</v>
      </c>
      <c r="B346" s="189">
        <v>1</v>
      </c>
      <c r="C346" s="190"/>
      <c r="D346" s="4">
        <v>22900</v>
      </c>
      <c r="E346" s="4"/>
    </row>
    <row r="347" spans="1:5">
      <c r="A347" s="37" t="s">
        <v>79</v>
      </c>
      <c r="B347" s="189">
        <v>9</v>
      </c>
      <c r="C347" s="190"/>
      <c r="D347" s="4">
        <v>45000</v>
      </c>
      <c r="E347" s="4"/>
    </row>
    <row r="348" spans="1:5">
      <c r="A348" s="37" t="s">
        <v>25</v>
      </c>
      <c r="B348" s="189">
        <v>6</v>
      </c>
      <c r="C348" s="190"/>
      <c r="D348" s="4">
        <v>30000</v>
      </c>
      <c r="E348" s="4"/>
    </row>
    <row r="349" spans="1:5">
      <c r="A349" s="7" t="s">
        <v>29</v>
      </c>
      <c r="B349" s="189"/>
      <c r="C349" s="190"/>
      <c r="D349" s="8">
        <f>SUM(D324:D348)</f>
        <v>2110245.0300000003</v>
      </c>
      <c r="E349" s="8">
        <f>SUM(E324:E348)</f>
        <v>0</v>
      </c>
    </row>
    <row r="350" spans="1:5" ht="26.4" customHeight="1">
      <c r="A350" s="191" t="s">
        <v>127</v>
      </c>
      <c r="B350" s="192"/>
      <c r="C350" s="192"/>
      <c r="D350" s="192"/>
      <c r="E350" s="193"/>
    </row>
    <row r="351" spans="1:5" ht="66.599999999999994" customHeight="1">
      <c r="A351" s="3" t="s">
        <v>6</v>
      </c>
      <c r="B351" s="189" t="s">
        <v>128</v>
      </c>
      <c r="C351" s="190"/>
      <c r="D351" s="37" t="s">
        <v>9</v>
      </c>
      <c r="E351" s="37" t="s">
        <v>10</v>
      </c>
    </row>
    <row r="352" spans="1:5" ht="21" customHeight="1">
      <c r="A352" s="37" t="s">
        <v>15</v>
      </c>
      <c r="B352" s="189">
        <v>5</v>
      </c>
      <c r="C352" s="190"/>
      <c r="D352" s="4">
        <v>64179.42</v>
      </c>
      <c r="E352" s="4"/>
    </row>
    <row r="353" spans="1:5">
      <c r="A353" s="37" t="s">
        <v>129</v>
      </c>
      <c r="B353" s="189">
        <v>5</v>
      </c>
      <c r="C353" s="190"/>
      <c r="D353" s="4"/>
      <c r="E353" s="4"/>
    </row>
    <row r="354" spans="1:5">
      <c r="A354" s="37" t="s">
        <v>67</v>
      </c>
      <c r="B354" s="189">
        <v>1</v>
      </c>
      <c r="C354" s="190"/>
      <c r="D354" s="4">
        <v>6004</v>
      </c>
      <c r="E354" s="4"/>
    </row>
    <row r="355" spans="1:5">
      <c r="A355" s="37" t="s">
        <v>49</v>
      </c>
      <c r="B355" s="189">
        <v>4</v>
      </c>
      <c r="C355" s="190"/>
      <c r="D355" s="4">
        <v>38911.199999999997</v>
      </c>
      <c r="E355" s="4"/>
    </row>
    <row r="356" spans="1:5">
      <c r="A356" s="37" t="s">
        <v>130</v>
      </c>
      <c r="B356" s="189">
        <v>2</v>
      </c>
      <c r="C356" s="190"/>
      <c r="D356" s="4"/>
      <c r="E356" s="4"/>
    </row>
    <row r="357" spans="1:5">
      <c r="A357" s="7" t="s">
        <v>29</v>
      </c>
      <c r="B357" s="189"/>
      <c r="C357" s="190"/>
      <c r="D357" s="8">
        <f>SUM(D352:D356)</f>
        <v>109094.62</v>
      </c>
      <c r="E357" s="8">
        <f>SUM(E352:E356)</f>
        <v>0</v>
      </c>
    </row>
    <row r="358" spans="1:5">
      <c r="A358" s="191" t="s">
        <v>131</v>
      </c>
      <c r="B358" s="192"/>
      <c r="C358" s="192"/>
      <c r="D358" s="192"/>
      <c r="E358" s="193"/>
    </row>
    <row r="359" spans="1:5" ht="62.4">
      <c r="A359" s="3" t="s">
        <v>6</v>
      </c>
      <c r="B359" s="37" t="s">
        <v>128</v>
      </c>
      <c r="C359" s="37" t="s">
        <v>132</v>
      </c>
      <c r="D359" s="37" t="s">
        <v>9</v>
      </c>
      <c r="E359" s="37" t="s">
        <v>10</v>
      </c>
    </row>
    <row r="360" spans="1:5">
      <c r="A360" s="3" t="s">
        <v>49</v>
      </c>
      <c r="B360" s="37">
        <v>1</v>
      </c>
      <c r="C360" s="37"/>
      <c r="D360" s="4">
        <v>134400</v>
      </c>
      <c r="E360" s="4"/>
    </row>
    <row r="361" spans="1:5">
      <c r="A361" s="3" t="s">
        <v>118</v>
      </c>
      <c r="B361" s="37">
        <v>1</v>
      </c>
      <c r="C361" s="37"/>
      <c r="D361" s="4">
        <v>58860</v>
      </c>
      <c r="E361" s="4"/>
    </row>
    <row r="362" spans="1:5">
      <c r="A362" s="3" t="s">
        <v>46</v>
      </c>
      <c r="B362" s="37">
        <v>1</v>
      </c>
      <c r="C362" s="37"/>
      <c r="D362" s="4">
        <v>923207</v>
      </c>
      <c r="E362" s="4"/>
    </row>
    <row r="363" spans="1:5">
      <c r="A363" s="37" t="s">
        <v>119</v>
      </c>
      <c r="B363" s="37">
        <v>4</v>
      </c>
      <c r="C363" s="37">
        <v>1</v>
      </c>
      <c r="D363" s="4">
        <v>1693463.22</v>
      </c>
      <c r="E363" s="4"/>
    </row>
    <row r="364" spans="1:5">
      <c r="A364" s="37" t="s">
        <v>97</v>
      </c>
      <c r="B364" s="37">
        <v>1</v>
      </c>
      <c r="C364" s="37">
        <v>1</v>
      </c>
      <c r="D364" s="4">
        <v>40000</v>
      </c>
      <c r="E364" s="4"/>
    </row>
    <row r="365" spans="1:5">
      <c r="A365" s="37" t="s">
        <v>133</v>
      </c>
      <c r="B365" s="37">
        <v>6</v>
      </c>
      <c r="C365" s="37">
        <v>1</v>
      </c>
      <c r="D365" s="4">
        <v>1222305</v>
      </c>
      <c r="E365" s="4"/>
    </row>
    <row r="366" spans="1:5">
      <c r="A366" s="37" t="s">
        <v>76</v>
      </c>
      <c r="B366" s="37">
        <v>1</v>
      </c>
      <c r="C366" s="37"/>
      <c r="D366" s="4">
        <v>306035</v>
      </c>
      <c r="E366" s="4"/>
    </row>
    <row r="367" spans="1:5">
      <c r="A367" s="37" t="s">
        <v>15</v>
      </c>
      <c r="B367" s="37">
        <v>3</v>
      </c>
      <c r="C367" s="37">
        <v>2</v>
      </c>
      <c r="D367" s="4">
        <v>2267760.46</v>
      </c>
      <c r="E367" s="4"/>
    </row>
    <row r="368" spans="1:5" s="12" customFormat="1" ht="20.25" customHeight="1">
      <c r="A368" s="37" t="s">
        <v>16</v>
      </c>
      <c r="B368" s="37">
        <v>6</v>
      </c>
      <c r="C368" s="37"/>
      <c r="D368" s="4">
        <v>2097506</v>
      </c>
      <c r="E368" s="4"/>
    </row>
    <row r="369" spans="1:5">
      <c r="A369" s="37" t="s">
        <v>17</v>
      </c>
      <c r="B369" s="37">
        <v>2</v>
      </c>
      <c r="C369" s="37">
        <v>1</v>
      </c>
      <c r="D369" s="4">
        <v>2327528</v>
      </c>
      <c r="E369" s="4"/>
    </row>
    <row r="370" spans="1:5">
      <c r="A370" s="37" t="s">
        <v>109</v>
      </c>
      <c r="B370" s="37">
        <v>1</v>
      </c>
      <c r="C370" s="37"/>
      <c r="D370" s="4">
        <v>880191</v>
      </c>
      <c r="E370" s="4"/>
    </row>
    <row r="371" spans="1:5" ht="21.75" customHeight="1">
      <c r="A371" s="37" t="s">
        <v>111</v>
      </c>
      <c r="B371" s="37"/>
      <c r="C371" s="37">
        <v>1</v>
      </c>
      <c r="D371" s="4">
        <v>24557.5</v>
      </c>
      <c r="E371" s="4"/>
    </row>
    <row r="372" spans="1:5" ht="21.75" customHeight="1">
      <c r="A372" s="37" t="s">
        <v>25</v>
      </c>
      <c r="B372" s="37">
        <v>1</v>
      </c>
      <c r="C372" s="37">
        <v>1</v>
      </c>
      <c r="D372" s="4">
        <v>19068</v>
      </c>
      <c r="E372" s="4"/>
    </row>
    <row r="373" spans="1:5" ht="21.6" customHeight="1">
      <c r="A373" s="7" t="s">
        <v>29</v>
      </c>
      <c r="B373" s="37">
        <f>SUM(B360:B372)</f>
        <v>28</v>
      </c>
      <c r="C373" s="37">
        <f>SUM(C360:C372)</f>
        <v>8</v>
      </c>
      <c r="D373" s="8">
        <f>SUM(D360:D372)</f>
        <v>11994881.18</v>
      </c>
      <c r="E373" s="8"/>
    </row>
    <row r="374" spans="1:5">
      <c r="A374" s="9" t="s">
        <v>134</v>
      </c>
      <c r="B374" s="10"/>
      <c r="C374" s="10"/>
      <c r="D374" s="11">
        <f>D264+D293+D321+D373+D349+D357</f>
        <v>37826145.559999995</v>
      </c>
      <c r="E374" s="20">
        <f>SUM(E264+E293+E321+E373)+E349+E357</f>
        <v>115759.29999999999</v>
      </c>
    </row>
    <row r="375" spans="1:5" ht="14.4" customHeight="1"/>
    <row r="376" spans="1:5" hidden="1"/>
    <row r="377" spans="1:5" ht="24" customHeight="1">
      <c r="A377" s="194" t="s">
        <v>135</v>
      </c>
      <c r="B377" s="195"/>
      <c r="C377" s="195"/>
      <c r="D377" s="195"/>
      <c r="E377" s="196"/>
    </row>
    <row r="378" spans="1:5" ht="36" customHeight="1">
      <c r="A378" s="191" t="s">
        <v>136</v>
      </c>
      <c r="B378" s="192"/>
      <c r="C378" s="192"/>
      <c r="D378" s="192"/>
      <c r="E378" s="193"/>
    </row>
    <row r="379" spans="1:5" ht="62.4">
      <c r="A379" s="3" t="s">
        <v>137</v>
      </c>
      <c r="B379" s="37" t="s">
        <v>138</v>
      </c>
      <c r="C379" s="37" t="s">
        <v>8</v>
      </c>
      <c r="D379" s="37" t="s">
        <v>9</v>
      </c>
      <c r="E379" s="37" t="s">
        <v>10</v>
      </c>
    </row>
    <row r="380" spans="1:5">
      <c r="A380" s="3" t="s">
        <v>195</v>
      </c>
      <c r="B380" s="37">
        <v>12</v>
      </c>
      <c r="C380" s="37">
        <v>18</v>
      </c>
      <c r="D380" s="4">
        <v>5723</v>
      </c>
      <c r="E380" s="37"/>
    </row>
    <row r="381" spans="1:5">
      <c r="A381" s="3" t="s">
        <v>139</v>
      </c>
      <c r="B381" s="37">
        <v>9</v>
      </c>
      <c r="C381" s="37">
        <v>344</v>
      </c>
      <c r="D381" s="37">
        <v>387913.8</v>
      </c>
      <c r="E381" s="4"/>
    </row>
    <row r="382" spans="1:5">
      <c r="A382" s="7" t="s">
        <v>29</v>
      </c>
      <c r="B382" s="37">
        <f>SUM(B380:B381)</f>
        <v>21</v>
      </c>
      <c r="C382" s="37">
        <f>SUM(C380:C381)</f>
        <v>362</v>
      </c>
      <c r="D382" s="8">
        <f>SUM(D380:D381)</f>
        <v>393636.8</v>
      </c>
      <c r="E382" s="8">
        <f>SUM(E380:E381)</f>
        <v>0</v>
      </c>
    </row>
    <row r="383" spans="1:5" ht="22.2" customHeight="1">
      <c r="A383" s="191" t="s">
        <v>140</v>
      </c>
      <c r="B383" s="192"/>
      <c r="C383" s="192"/>
      <c r="D383" s="192"/>
      <c r="E383" s="193"/>
    </row>
    <row r="384" spans="1:5" ht="62.4">
      <c r="A384" s="3" t="s">
        <v>137</v>
      </c>
      <c r="B384" s="37" t="s">
        <v>138</v>
      </c>
      <c r="C384" s="37" t="s">
        <v>8</v>
      </c>
      <c r="D384" s="37" t="s">
        <v>9</v>
      </c>
      <c r="E384" s="37" t="s">
        <v>10</v>
      </c>
    </row>
    <row r="385" spans="1:5">
      <c r="A385" s="37" t="s">
        <v>141</v>
      </c>
      <c r="B385" s="37">
        <v>5</v>
      </c>
      <c r="C385" s="37">
        <v>6</v>
      </c>
      <c r="D385" s="4">
        <v>33784.199999999997</v>
      </c>
      <c r="E385" s="4"/>
    </row>
    <row r="386" spans="1:5">
      <c r="A386" s="37" t="s">
        <v>196</v>
      </c>
      <c r="B386" s="37">
        <v>1</v>
      </c>
      <c r="C386" s="37">
        <v>1</v>
      </c>
      <c r="D386" s="4">
        <v>33224.800000000003</v>
      </c>
      <c r="E386" s="4"/>
    </row>
    <row r="387" spans="1:5">
      <c r="A387" s="37" t="s">
        <v>197</v>
      </c>
      <c r="B387" s="37">
        <v>1</v>
      </c>
      <c r="C387" s="37">
        <v>3</v>
      </c>
      <c r="D387" s="4">
        <v>10289.200000000001</v>
      </c>
      <c r="E387" s="4"/>
    </row>
    <row r="388" spans="1:5">
      <c r="A388" s="37" t="s">
        <v>215</v>
      </c>
      <c r="B388" s="37">
        <v>1</v>
      </c>
      <c r="C388" s="37">
        <v>2</v>
      </c>
      <c r="D388" s="4">
        <v>25758.3</v>
      </c>
      <c r="E388" s="4"/>
    </row>
    <row r="389" spans="1:5" ht="46.8">
      <c r="A389" s="37" t="s">
        <v>190</v>
      </c>
      <c r="B389" s="37">
        <v>1</v>
      </c>
      <c r="C389" s="37">
        <v>1</v>
      </c>
      <c r="D389" s="4"/>
      <c r="E389" s="4"/>
    </row>
    <row r="390" spans="1:5" s="12" customFormat="1" ht="20.25" customHeight="1">
      <c r="A390" s="37" t="s">
        <v>198</v>
      </c>
      <c r="B390" s="37">
        <v>1</v>
      </c>
      <c r="C390" s="37">
        <v>1</v>
      </c>
      <c r="D390" s="4"/>
      <c r="E390" s="4"/>
    </row>
    <row r="391" spans="1:5" s="22" customFormat="1">
      <c r="A391" s="37" t="s">
        <v>199</v>
      </c>
      <c r="B391" s="37">
        <v>1</v>
      </c>
      <c r="C391" s="37">
        <v>3</v>
      </c>
      <c r="D391" s="4"/>
      <c r="E391" s="4"/>
    </row>
    <row r="392" spans="1:5">
      <c r="A392" s="37" t="s">
        <v>200</v>
      </c>
      <c r="B392" s="37">
        <v>1</v>
      </c>
      <c r="C392" s="37">
        <v>1</v>
      </c>
      <c r="D392" s="4">
        <v>4717.8</v>
      </c>
      <c r="E392" s="4"/>
    </row>
    <row r="393" spans="1:5" ht="20.399999999999999" customHeight="1">
      <c r="A393" s="7" t="s">
        <v>201</v>
      </c>
      <c r="B393" s="14">
        <f>SUM(B385:B392)</f>
        <v>12</v>
      </c>
      <c r="C393" s="14">
        <f>SUM(C385:C392)</f>
        <v>18</v>
      </c>
      <c r="D393" s="8">
        <f>SUM(D385:D392)</f>
        <v>107774.3</v>
      </c>
      <c r="E393" s="8">
        <f>SUM(E385:E392)</f>
        <v>0</v>
      </c>
    </row>
    <row r="394" spans="1:5" hidden="1">
      <c r="A394" s="7" t="s">
        <v>29</v>
      </c>
      <c r="B394" s="14">
        <f>SUM(B385:B393)</f>
        <v>24</v>
      </c>
      <c r="C394" s="14">
        <f>SUM(C385:C393)</f>
        <v>36</v>
      </c>
      <c r="D394" s="8"/>
      <c r="E394" s="4"/>
    </row>
    <row r="395" spans="1:5">
      <c r="A395" s="9" t="s">
        <v>142</v>
      </c>
      <c r="B395" s="21"/>
      <c r="C395" s="21"/>
      <c r="D395" s="20">
        <f>D382+D393</f>
        <v>501411.1</v>
      </c>
      <c r="E395" s="20">
        <f>E382+E393</f>
        <v>0</v>
      </c>
    </row>
    <row r="396" spans="1:5" ht="15" customHeight="1">
      <c r="A396" s="23"/>
      <c r="B396" s="24"/>
      <c r="C396" s="24"/>
      <c r="D396" s="25"/>
      <c r="E396" s="25"/>
    </row>
    <row r="397" spans="1:5" hidden="1">
      <c r="D397" s="26"/>
      <c r="E397" s="26"/>
    </row>
    <row r="398" spans="1:5" ht="31.2">
      <c r="A398" s="15" t="s">
        <v>143</v>
      </c>
      <c r="B398" s="16"/>
      <c r="C398" s="16"/>
      <c r="D398" s="17">
        <f>D196+D374+D395</f>
        <v>48745725.289999999</v>
      </c>
      <c r="E398" s="17">
        <f>SUM(E196+E374+E395)</f>
        <v>125359.29999999999</v>
      </c>
    </row>
    <row r="401" spans="1:4">
      <c r="D401" s="41" t="s">
        <v>144</v>
      </c>
    </row>
    <row r="402" spans="1:4">
      <c r="A402" s="27" t="s">
        <v>145</v>
      </c>
    </row>
    <row r="404" spans="1:4">
      <c r="A404" s="27" t="s">
        <v>146</v>
      </c>
      <c r="D404" s="157" t="s">
        <v>838</v>
      </c>
    </row>
    <row r="406" spans="1:4">
      <c r="A406" s="27" t="s">
        <v>147</v>
      </c>
    </row>
  </sheetData>
  <mergeCells count="78">
    <mergeCell ref="A161:E161"/>
    <mergeCell ref="A79:E79"/>
    <mergeCell ref="A80:E80"/>
    <mergeCell ref="B332:C332"/>
    <mergeCell ref="A294:E294"/>
    <mergeCell ref="A186:E186"/>
    <mergeCell ref="A190:E190"/>
    <mergeCell ref="B191:C191"/>
    <mergeCell ref="B192:C192"/>
    <mergeCell ref="B193:C193"/>
    <mergeCell ref="B194:C194"/>
    <mergeCell ref="B195:C195"/>
    <mergeCell ref="A196:C196"/>
    <mergeCell ref="A199:E199"/>
    <mergeCell ref="A200:E200"/>
    <mergeCell ref="A265:E265"/>
    <mergeCell ref="A3:E3"/>
    <mergeCell ref="A4:E4"/>
    <mergeCell ref="A6:E6"/>
    <mergeCell ref="A8:E8"/>
    <mergeCell ref="A9:E9"/>
    <mergeCell ref="A50:E50"/>
    <mergeCell ref="B67:C67"/>
    <mergeCell ref="A70:E70"/>
    <mergeCell ref="A71:E71"/>
    <mergeCell ref="A77:E77"/>
    <mergeCell ref="A54:E54"/>
    <mergeCell ref="B55:C55"/>
    <mergeCell ref="B65:C65"/>
    <mergeCell ref="B66:C66"/>
    <mergeCell ref="B62:C62"/>
    <mergeCell ref="B63:C63"/>
    <mergeCell ref="B64:C64"/>
    <mergeCell ref="B56:C56"/>
    <mergeCell ref="B58:C58"/>
    <mergeCell ref="B59:C59"/>
    <mergeCell ref="B60:C60"/>
    <mergeCell ref="B327:C327"/>
    <mergeCell ref="B328:C328"/>
    <mergeCell ref="B329:C329"/>
    <mergeCell ref="B330:C330"/>
    <mergeCell ref="B333:C333"/>
    <mergeCell ref="B331:C331"/>
    <mergeCell ref="A322:E322"/>
    <mergeCell ref="B323:C323"/>
    <mergeCell ref="B324:C324"/>
    <mergeCell ref="B325:C325"/>
    <mergeCell ref="B326:C326"/>
    <mergeCell ref="B357:C357"/>
    <mergeCell ref="A358:E358"/>
    <mergeCell ref="A377:E377"/>
    <mergeCell ref="A378:E378"/>
    <mergeCell ref="A383:E383"/>
    <mergeCell ref="B338:C338"/>
    <mergeCell ref="B340:C340"/>
    <mergeCell ref="B356:C356"/>
    <mergeCell ref="B349:C349"/>
    <mergeCell ref="A350:E350"/>
    <mergeCell ref="B351:C351"/>
    <mergeCell ref="B352:C352"/>
    <mergeCell ref="B353:C353"/>
    <mergeCell ref="B355:C355"/>
    <mergeCell ref="B57:C57"/>
    <mergeCell ref="B61:C61"/>
    <mergeCell ref="B354:C354"/>
    <mergeCell ref="B348:C348"/>
    <mergeCell ref="B334:C334"/>
    <mergeCell ref="B335:C335"/>
    <mergeCell ref="B343:C343"/>
    <mergeCell ref="B344:C344"/>
    <mergeCell ref="B345:C345"/>
    <mergeCell ref="B346:C346"/>
    <mergeCell ref="B347:C347"/>
    <mergeCell ref="B336:C336"/>
    <mergeCell ref="B337:C337"/>
    <mergeCell ref="B339:C339"/>
    <mergeCell ref="B342:C342"/>
    <mergeCell ref="B341:C341"/>
  </mergeCells>
  <printOptions horizontalCentered="1"/>
  <pageMargins left="0.39370078740157483" right="0.39370078740157483" top="0.98425196850393704" bottom="0.39370078740157483" header="0.51181102362204722" footer="0.51181102362204722"/>
  <pageSetup paperSize="9" scale="62" fitToHeight="1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2 форма 3</vt:lpstr>
      <vt:lpstr>приложение 2 форма 2 (2)</vt:lpstr>
    </vt:vector>
  </TitlesOfParts>
  <Company>Цспо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Цспо</dc:creator>
  <cp:lastModifiedBy>Компьютер</cp:lastModifiedBy>
  <cp:lastPrinted>2016-01-25T13:04:53Z</cp:lastPrinted>
  <dcterms:created xsi:type="dcterms:W3CDTF">2015-04-30T10:56:57Z</dcterms:created>
  <dcterms:modified xsi:type="dcterms:W3CDTF">2016-01-25T13:51:42Z</dcterms:modified>
</cp:coreProperties>
</file>