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24240" windowHeight="13740" tabRatio="922" firstSheet="24" activeTab="24"/>
  </bookViews>
  <sheets>
    <sheet name="1" sheetId="113" state="hidden" r:id="rId1"/>
    <sheet name="УЧАСТНИКИ" sheetId="1" state="hidden" r:id="rId2"/>
    <sheet name="100" sheetId="65" state="hidden" r:id="rId3"/>
    <sheet name="100ф" sheetId="147" state="hidden" r:id="rId4"/>
    <sheet name="200" sheetId="117" state="hidden" r:id="rId5"/>
    <sheet name="200ф" sheetId="118" state="hidden" r:id="rId6"/>
    <sheet name="400" sheetId="119" state="hidden" r:id="rId7"/>
    <sheet name="800" sheetId="121" state="hidden" r:id="rId8"/>
    <sheet name="1500" sheetId="123" state="hidden" r:id="rId9"/>
    <sheet name="5000" sheetId="124" state="hidden" r:id="rId10"/>
    <sheet name="4х100" sheetId="138" state="hidden" r:id="rId11"/>
    <sheet name="4х400" sheetId="268" state="hidden" r:id="rId12"/>
    <sheet name="110" sheetId="125" state="hidden" r:id="rId13"/>
    <sheet name="110ф" sheetId="127" state="hidden" r:id="rId14"/>
    <sheet name="400СБ" sheetId="128" state="hidden" r:id="rId15"/>
    <sheet name="3000СП" sheetId="130" state="hidden" r:id="rId16"/>
    <sheet name="высота" sheetId="36" state="hidden" r:id="rId17"/>
    <sheet name="шест" sheetId="103" state="hidden" r:id="rId18"/>
    <sheet name="длина" sheetId="24" state="hidden" r:id="rId19"/>
    <sheet name="тройной" sheetId="26" state="hidden" r:id="rId20"/>
    <sheet name="диск" sheetId="267" state="hidden" r:id="rId21"/>
    <sheet name="молот" sheetId="132" state="hidden" r:id="rId22"/>
    <sheet name="копье" sheetId="133" state="hidden" r:id="rId23"/>
    <sheet name="ядро" sheetId="134" state="hidden" r:id="rId24"/>
    <sheet name="И100" sheetId="40" r:id="rId25"/>
    <sheet name="И400" sheetId="76" r:id="rId26"/>
    <sheet name="И5000" sheetId="49" r:id="rId27"/>
    <sheet name="И110" sheetId="66" r:id="rId28"/>
    <sheet name="И3000сп" sheetId="81" r:id="rId29"/>
    <sheet name="И длина" sheetId="87" r:id="rId30"/>
    <sheet name="И диск" sheetId="92" r:id="rId31"/>
    <sheet name="И копье" sheetId="110" r:id="rId32"/>
  </sheets>
  <definedNames>
    <definedName name="CUMM" localSheetId="12">'110'!#REF!</definedName>
    <definedName name="CUMM" localSheetId="8">'1500'!#REF!</definedName>
    <definedName name="CUMM" localSheetId="4">'200'!#REF!</definedName>
    <definedName name="CUMM" localSheetId="15">'3000СП'!#REF!</definedName>
    <definedName name="CUMM" localSheetId="6">'400'!#REF!</definedName>
    <definedName name="CUMM" localSheetId="14">'400СБ'!#REF!</definedName>
    <definedName name="CUMM" localSheetId="10">'4х100'!#REF!</definedName>
    <definedName name="CUMM" localSheetId="11">'4х400'!#REF!</definedName>
    <definedName name="CUMM" localSheetId="9">'5000'!#REF!</definedName>
    <definedName name="CUMM" localSheetId="7">'800'!#REF!</definedName>
    <definedName name="CUMM">'100'!#REF!</definedName>
    <definedName name="d_1">'1'!$A$1</definedName>
    <definedName name="d_2">'1'!$A$2</definedName>
    <definedName name="d_3">'1'!$A$3</definedName>
    <definedName name="d_4">'1'!$A$4</definedName>
    <definedName name="d_5">'1'!$A$5</definedName>
    <definedName name="d_6">'1'!$A$6</definedName>
    <definedName name="d_7">'1'!$A$7</definedName>
    <definedName name="date_1">'1'!$A$1</definedName>
    <definedName name="Name_1">'1'!$A$9</definedName>
    <definedName name="Name_2">'1'!$A$10</definedName>
    <definedName name="Name_3">'1'!$A$11</definedName>
    <definedName name="Name_4">'1'!$A$12</definedName>
    <definedName name="Name_5">'1'!$A$12</definedName>
    <definedName name="Name_6">'1'!$A$13</definedName>
    <definedName name="OLE_LINK1" localSheetId="1">УЧАСТНИКИ!$D$2</definedName>
    <definedName name="Tit_1">'1'!$A$9</definedName>
    <definedName name="Z_B28A55F2_F506_44F5_8B45_C06C81F4E83D_.wvu.Rows" localSheetId="30" hidden="1">'И диск'!#REF!</definedName>
    <definedName name="Z_B28A55F2_F506_44F5_8B45_C06C81F4E83D_.wvu.Rows" localSheetId="29" hidden="1">'И длина'!$37:$37</definedName>
    <definedName name="Z_B28A55F2_F506_44F5_8B45_C06C81F4E83D_.wvu.Rows" localSheetId="31" hidden="1">'И копье'!#REF!</definedName>
    <definedName name="Z_B28A55F2_F506_44F5_8B45_C06C81F4E83D_.wvu.Rows" localSheetId="24" hidden="1">И100!#REF!</definedName>
    <definedName name="Z_B28A55F2_F506_44F5_8B45_C06C81F4E83D_.wvu.Rows" localSheetId="27" hidden="1">И110!#REF!</definedName>
    <definedName name="Z_B28A55F2_F506_44F5_8B45_C06C81F4E83D_.wvu.Rows" localSheetId="28" hidden="1">И3000сп!#REF!</definedName>
    <definedName name="Z_B28A55F2_F506_44F5_8B45_C06C81F4E83D_.wvu.Rows" localSheetId="25" hidden="1">И400!#REF!</definedName>
    <definedName name="_xlnm.Print_Area" localSheetId="2">'100'!$A$1:$J$66</definedName>
    <definedName name="_xlnm.Print_Area" localSheetId="16">высота!$A$1:$AO$39</definedName>
    <definedName name="_xlnm.Print_Area" localSheetId="20">диск!$A$1:$P$39</definedName>
    <definedName name="_xlnm.Print_Area" localSheetId="18">длина!$A$1:$P$65</definedName>
    <definedName name="_xlnm.Print_Area" localSheetId="22">копье!$A$1:$P$42</definedName>
    <definedName name="_xlnm.Print_Area" localSheetId="21">молот!$A$1:$P$42</definedName>
    <definedName name="_xlnm.Print_Area" localSheetId="19">тройной!$A$1:$P$56</definedName>
    <definedName name="_xlnm.Print_Area" localSheetId="17">шест!$A$1:$AO$38</definedName>
    <definedName name="_xlnm.Print_Area" localSheetId="23">ядро!$A$1:$P$42</definedName>
  </definedNames>
  <calcPr calcId="14562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76" l="1"/>
  <c r="I13" i="76"/>
  <c r="I14" i="76"/>
  <c r="I15" i="76"/>
  <c r="I16" i="76"/>
  <c r="I17" i="76"/>
  <c r="I18" i="76"/>
  <c r="I19" i="76"/>
  <c r="I20" i="76"/>
  <c r="I21" i="76"/>
  <c r="I22" i="76"/>
  <c r="I23" i="76"/>
  <c r="I24" i="76"/>
  <c r="I25" i="76"/>
  <c r="I26" i="76"/>
  <c r="I27" i="76"/>
  <c r="I28" i="76"/>
  <c r="I29" i="76"/>
  <c r="I30" i="76"/>
  <c r="I31" i="76"/>
  <c r="I32" i="76"/>
  <c r="I33" i="76"/>
  <c r="I35" i="76"/>
  <c r="J10" i="81" l="1"/>
  <c r="J10" i="49"/>
  <c r="G5" i="117"/>
  <c r="I15" i="81"/>
  <c r="I16" i="81"/>
  <c r="I12" i="81"/>
  <c r="I14" i="81"/>
  <c r="I17" i="81"/>
  <c r="I13" i="81"/>
  <c r="N10" i="66"/>
  <c r="N9" i="66"/>
  <c r="N10" i="40"/>
  <c r="N9" i="40"/>
  <c r="A12" i="66"/>
  <c r="AF5" i="36"/>
  <c r="B37" i="121"/>
  <c r="C37" i="121"/>
  <c r="D37" i="121"/>
  <c r="E37" i="121"/>
  <c r="B32" i="121"/>
  <c r="C32" i="121"/>
  <c r="D32" i="121"/>
  <c r="E32" i="121"/>
  <c r="B26" i="121"/>
  <c r="C26" i="121"/>
  <c r="D26" i="121"/>
  <c r="E26" i="121"/>
  <c r="B16" i="121"/>
  <c r="C16" i="121"/>
  <c r="D16" i="121"/>
  <c r="E16" i="121"/>
  <c r="F5" i="121"/>
  <c r="H5" i="128"/>
  <c r="F5" i="123"/>
  <c r="A21" i="40"/>
  <c r="A20" i="40"/>
  <c r="A25" i="40"/>
  <c r="A31" i="40"/>
  <c r="A23" i="40"/>
  <c r="A19" i="40"/>
  <c r="A15" i="40"/>
  <c r="A28" i="40"/>
  <c r="A27" i="40"/>
  <c r="A30" i="40"/>
  <c r="A26" i="40"/>
  <c r="B44" i="119" l="1"/>
  <c r="C44" i="119"/>
  <c r="D44" i="119"/>
  <c r="E44" i="119"/>
  <c r="B16" i="125" l="1"/>
  <c r="C16" i="125"/>
  <c r="D16" i="125"/>
  <c r="E16" i="125"/>
  <c r="L5" i="26" l="1"/>
  <c r="AF5" i="103"/>
  <c r="L5" i="132"/>
  <c r="L5" i="134"/>
  <c r="L12" i="66" l="1"/>
  <c r="L15" i="66"/>
  <c r="L16" i="66"/>
  <c r="L19" i="66"/>
  <c r="L18" i="66"/>
  <c r="L17" i="66"/>
  <c r="L13" i="66"/>
  <c r="L14" i="66"/>
  <c r="I12" i="66"/>
  <c r="I15" i="66"/>
  <c r="I16" i="66"/>
  <c r="I19" i="66"/>
  <c r="I18" i="66"/>
  <c r="I17" i="66"/>
  <c r="I13" i="66"/>
  <c r="I14" i="66"/>
  <c r="I34" i="76"/>
  <c r="L18" i="40"/>
  <c r="L13" i="40"/>
  <c r="L14" i="40"/>
  <c r="L16" i="40"/>
  <c r="L19" i="40"/>
  <c r="L15" i="40"/>
  <c r="L12" i="40"/>
  <c r="L17" i="40"/>
  <c r="I22" i="40"/>
  <c r="I18" i="40"/>
  <c r="I29" i="40"/>
  <c r="I32" i="40"/>
  <c r="I24" i="40"/>
  <c r="I33" i="40"/>
  <c r="I21" i="40"/>
  <c r="I13" i="40"/>
  <c r="I14" i="40"/>
  <c r="I20" i="40"/>
  <c r="I25" i="40"/>
  <c r="I31" i="40"/>
  <c r="I16" i="40"/>
  <c r="I23" i="40"/>
  <c r="I19" i="40"/>
  <c r="I15" i="40"/>
  <c r="I12" i="40"/>
  <c r="I28" i="40"/>
  <c r="I27" i="40"/>
  <c r="I30" i="40"/>
  <c r="I26" i="40"/>
  <c r="I17" i="40"/>
  <c r="V10" i="110" l="1"/>
  <c r="V10" i="92"/>
  <c r="V10" i="87"/>
  <c r="K10" i="81"/>
  <c r="O10" i="66"/>
  <c r="O9" i="66"/>
  <c r="K10" i="49"/>
  <c r="L10" i="76"/>
  <c r="O10" i="40"/>
  <c r="O9" i="40"/>
  <c r="A15" i="81"/>
  <c r="A16" i="81"/>
  <c r="A12" i="81"/>
  <c r="A14" i="81"/>
  <c r="A17" i="81"/>
  <c r="A13" i="81"/>
  <c r="A13" i="66"/>
  <c r="A19" i="66"/>
  <c r="A14" i="66"/>
  <c r="A55" i="49"/>
  <c r="A54" i="49"/>
  <c r="A53" i="49"/>
  <c r="A52" i="49"/>
  <c r="A51" i="49"/>
  <c r="A50" i="49"/>
  <c r="A49" i="49"/>
  <c r="A48" i="49"/>
  <c r="A47" i="49"/>
  <c r="A46" i="49"/>
  <c r="A45" i="49"/>
  <c r="A44" i="49"/>
  <c r="A43" i="49"/>
  <c r="A42" i="49"/>
  <c r="A41" i="49"/>
  <c r="A40" i="49"/>
  <c r="A39" i="49"/>
  <c r="A38" i="49"/>
  <c r="A37" i="49"/>
  <c r="A36" i="49"/>
  <c r="A35" i="49"/>
  <c r="A34" i="49"/>
  <c r="A33" i="49"/>
  <c r="A32" i="49"/>
  <c r="A31" i="49"/>
  <c r="A30" i="49"/>
  <c r="A29" i="49"/>
  <c r="A28" i="49"/>
  <c r="A27" i="49"/>
  <c r="A26" i="49"/>
  <c r="A25" i="49"/>
  <c r="A24" i="49"/>
  <c r="A23" i="49"/>
  <c r="A22" i="49"/>
  <c r="A21" i="49"/>
  <c r="A20" i="49"/>
  <c r="A19" i="49"/>
  <c r="A18" i="49"/>
  <c r="A17" i="49"/>
  <c r="A13" i="49"/>
  <c r="A14" i="49"/>
  <c r="A12" i="49"/>
  <c r="A16" i="49"/>
  <c r="A15" i="49"/>
  <c r="A19" i="76"/>
  <c r="A15" i="76"/>
  <c r="A24" i="76"/>
  <c r="A26" i="76"/>
  <c r="A13" i="76"/>
  <c r="A12" i="76"/>
  <c r="A35" i="76"/>
  <c r="A20" i="76"/>
  <c r="A16" i="76"/>
  <c r="A14" i="76"/>
  <c r="A21" i="76"/>
  <c r="A23" i="76"/>
  <c r="A17" i="76"/>
  <c r="A33" i="76"/>
  <c r="A22" i="76"/>
  <c r="A31" i="76"/>
  <c r="A30" i="76"/>
  <c r="A18" i="76"/>
  <c r="A29" i="76"/>
  <c r="A28" i="76"/>
  <c r="A25" i="76"/>
  <c r="A32" i="76"/>
  <c r="A34" i="76"/>
  <c r="A27" i="76"/>
  <c r="A22" i="40"/>
  <c r="A18" i="40"/>
  <c r="A29" i="40"/>
  <c r="A32" i="40"/>
  <c r="A24" i="40"/>
  <c r="A33" i="40"/>
  <c r="A17" i="40"/>
  <c r="W9" i="92" l="1"/>
  <c r="W9" i="110"/>
  <c r="J120" i="268"/>
  <c r="E120" i="268"/>
  <c r="D120" i="268"/>
  <c r="C120" i="268"/>
  <c r="B120" i="268"/>
  <c r="J119" i="268"/>
  <c r="E119" i="268"/>
  <c r="D119" i="268"/>
  <c r="C119" i="268"/>
  <c r="B119" i="268"/>
  <c r="J118" i="268"/>
  <c r="E118" i="268"/>
  <c r="D118" i="268"/>
  <c r="C118" i="268"/>
  <c r="B118" i="268"/>
  <c r="J117" i="268"/>
  <c r="E117" i="268"/>
  <c r="D117" i="268"/>
  <c r="C117" i="268"/>
  <c r="B117" i="268"/>
  <c r="J116" i="268"/>
  <c r="E116" i="268"/>
  <c r="D116" i="268"/>
  <c r="C116" i="268"/>
  <c r="B116" i="268"/>
  <c r="J115" i="268"/>
  <c r="E115" i="268"/>
  <c r="D115" i="268"/>
  <c r="C115" i="268"/>
  <c r="B115" i="268"/>
  <c r="J113" i="268"/>
  <c r="E113" i="268"/>
  <c r="D113" i="268"/>
  <c r="C113" i="268"/>
  <c r="B113" i="268"/>
  <c r="J112" i="268"/>
  <c r="E112" i="268"/>
  <c r="D112" i="268"/>
  <c r="C112" i="268"/>
  <c r="B112" i="268"/>
  <c r="J111" i="268"/>
  <c r="E111" i="268"/>
  <c r="D111" i="268"/>
  <c r="C111" i="268"/>
  <c r="B111" i="268"/>
  <c r="J110" i="268"/>
  <c r="E110" i="268"/>
  <c r="D110" i="268"/>
  <c r="C110" i="268"/>
  <c r="B110" i="268"/>
  <c r="J109" i="268"/>
  <c r="E109" i="268"/>
  <c r="D109" i="268"/>
  <c r="C109" i="268"/>
  <c r="B109" i="268"/>
  <c r="J108" i="268"/>
  <c r="E108" i="268"/>
  <c r="D108" i="268"/>
  <c r="C108" i="268"/>
  <c r="B108" i="268"/>
  <c r="J106" i="268"/>
  <c r="E106" i="268"/>
  <c r="D106" i="268"/>
  <c r="C106" i="268"/>
  <c r="B106" i="268"/>
  <c r="J105" i="268"/>
  <c r="E105" i="268"/>
  <c r="D105" i="268"/>
  <c r="C105" i="268"/>
  <c r="B105" i="268"/>
  <c r="J104" i="268"/>
  <c r="E104" i="268"/>
  <c r="D104" i="268"/>
  <c r="C104" i="268"/>
  <c r="B104" i="268"/>
  <c r="J103" i="268"/>
  <c r="E103" i="268"/>
  <c r="D103" i="268"/>
  <c r="C103" i="268"/>
  <c r="B103" i="268"/>
  <c r="J102" i="268"/>
  <c r="E102" i="268"/>
  <c r="D102" i="268"/>
  <c r="C102" i="268"/>
  <c r="B102" i="268"/>
  <c r="J101" i="268"/>
  <c r="E101" i="268"/>
  <c r="D101" i="268"/>
  <c r="C101" i="268"/>
  <c r="B101" i="268"/>
  <c r="J99" i="268"/>
  <c r="E99" i="268"/>
  <c r="D99" i="268"/>
  <c r="C99" i="268"/>
  <c r="B99" i="268"/>
  <c r="J98" i="268"/>
  <c r="E98" i="268"/>
  <c r="D98" i="268"/>
  <c r="C98" i="268"/>
  <c r="B98" i="268"/>
  <c r="J97" i="268"/>
  <c r="E97" i="268"/>
  <c r="D97" i="268"/>
  <c r="C97" i="268"/>
  <c r="B97" i="268"/>
  <c r="J96" i="268"/>
  <c r="E96" i="268"/>
  <c r="D96" i="268"/>
  <c r="C96" i="268"/>
  <c r="B96" i="268"/>
  <c r="J95" i="268"/>
  <c r="E95" i="268"/>
  <c r="D95" i="268"/>
  <c r="C95" i="268"/>
  <c r="B95" i="268"/>
  <c r="J94" i="268"/>
  <c r="E94" i="268"/>
  <c r="D94" i="268"/>
  <c r="C94" i="268"/>
  <c r="B94" i="268"/>
  <c r="J92" i="268"/>
  <c r="E92" i="268"/>
  <c r="D92" i="268"/>
  <c r="C92" i="268"/>
  <c r="B92" i="268"/>
  <c r="J91" i="268"/>
  <c r="E91" i="268"/>
  <c r="D91" i="268"/>
  <c r="C91" i="268"/>
  <c r="B91" i="268"/>
  <c r="J90" i="268"/>
  <c r="E90" i="268"/>
  <c r="D90" i="268"/>
  <c r="C90" i="268"/>
  <c r="B90" i="268"/>
  <c r="J89" i="268"/>
  <c r="E89" i="268"/>
  <c r="D89" i="268"/>
  <c r="C89" i="268"/>
  <c r="B89" i="268"/>
  <c r="J88" i="268"/>
  <c r="E88" i="268"/>
  <c r="D88" i="268"/>
  <c r="C88" i="268"/>
  <c r="B88" i="268"/>
  <c r="J87" i="268"/>
  <c r="E87" i="268"/>
  <c r="D87" i="268"/>
  <c r="C87" i="268"/>
  <c r="B87" i="268"/>
  <c r="J85" i="268"/>
  <c r="E85" i="268"/>
  <c r="D85" i="268"/>
  <c r="C85" i="268"/>
  <c r="B85" i="268"/>
  <c r="J84" i="268"/>
  <c r="E84" i="268"/>
  <c r="D84" i="268"/>
  <c r="C84" i="268"/>
  <c r="B84" i="268"/>
  <c r="J83" i="268"/>
  <c r="E83" i="268"/>
  <c r="D83" i="268"/>
  <c r="C83" i="268"/>
  <c r="B83" i="268"/>
  <c r="J82" i="268"/>
  <c r="E82" i="268"/>
  <c r="D82" i="268"/>
  <c r="C82" i="268"/>
  <c r="B82" i="268"/>
  <c r="J81" i="268"/>
  <c r="E81" i="268"/>
  <c r="D81" i="268"/>
  <c r="C81" i="268"/>
  <c r="B81" i="268"/>
  <c r="J80" i="268"/>
  <c r="E80" i="268"/>
  <c r="D80" i="268"/>
  <c r="C80" i="268"/>
  <c r="B80" i="268"/>
  <c r="J78" i="268"/>
  <c r="E78" i="268"/>
  <c r="D78" i="268"/>
  <c r="C78" i="268"/>
  <c r="B78" i="268"/>
  <c r="J77" i="268"/>
  <c r="E77" i="268"/>
  <c r="D77" i="268"/>
  <c r="C77" i="268"/>
  <c r="B77" i="268"/>
  <c r="J76" i="268"/>
  <c r="E76" i="268"/>
  <c r="D76" i="268"/>
  <c r="C76" i="268"/>
  <c r="B76" i="268"/>
  <c r="J75" i="268"/>
  <c r="E75" i="268"/>
  <c r="D75" i="268"/>
  <c r="C75" i="268"/>
  <c r="B75" i="268"/>
  <c r="J74" i="268"/>
  <c r="E74" i="268"/>
  <c r="D74" i="268"/>
  <c r="C74" i="268"/>
  <c r="B74" i="268"/>
  <c r="J73" i="268"/>
  <c r="E73" i="268"/>
  <c r="D73" i="268"/>
  <c r="C73" i="268"/>
  <c r="B73" i="268"/>
  <c r="J71" i="268"/>
  <c r="E71" i="268"/>
  <c r="D71" i="268"/>
  <c r="C71" i="268"/>
  <c r="B71" i="268"/>
  <c r="J70" i="268"/>
  <c r="E70" i="268"/>
  <c r="D70" i="268"/>
  <c r="C70" i="268"/>
  <c r="B70" i="268"/>
  <c r="J69" i="268"/>
  <c r="E69" i="268"/>
  <c r="D69" i="268"/>
  <c r="C69" i="268"/>
  <c r="B69" i="268"/>
  <c r="J68" i="268"/>
  <c r="E68" i="268"/>
  <c r="D68" i="268"/>
  <c r="C68" i="268"/>
  <c r="B68" i="268"/>
  <c r="J67" i="268"/>
  <c r="E67" i="268"/>
  <c r="D67" i="268"/>
  <c r="C67" i="268"/>
  <c r="B67" i="268"/>
  <c r="J66" i="268"/>
  <c r="E66" i="268"/>
  <c r="D66" i="268"/>
  <c r="C66" i="268"/>
  <c r="B66" i="268"/>
  <c r="J64" i="268"/>
  <c r="E64" i="268"/>
  <c r="D64" i="268"/>
  <c r="C64" i="268"/>
  <c r="B64" i="268"/>
  <c r="J63" i="268"/>
  <c r="E63" i="268"/>
  <c r="D63" i="268"/>
  <c r="C63" i="268"/>
  <c r="B63" i="268"/>
  <c r="J62" i="268"/>
  <c r="E62" i="268"/>
  <c r="D62" i="268"/>
  <c r="C62" i="268"/>
  <c r="B62" i="268"/>
  <c r="J61" i="268"/>
  <c r="E61" i="268"/>
  <c r="D61" i="268"/>
  <c r="C61" i="268"/>
  <c r="B61" i="268"/>
  <c r="J60" i="268"/>
  <c r="E60" i="268"/>
  <c r="D60" i="268"/>
  <c r="C60" i="268"/>
  <c r="B60" i="268"/>
  <c r="J59" i="268"/>
  <c r="E59" i="268"/>
  <c r="D59" i="268"/>
  <c r="C59" i="268"/>
  <c r="B59" i="268"/>
  <c r="J57" i="268"/>
  <c r="E57" i="268"/>
  <c r="D57" i="268"/>
  <c r="C57" i="268"/>
  <c r="B57" i="268"/>
  <c r="J56" i="268"/>
  <c r="E56" i="268"/>
  <c r="D56" i="268"/>
  <c r="C56" i="268"/>
  <c r="B56" i="268"/>
  <c r="J55" i="268"/>
  <c r="E55" i="268"/>
  <c r="D55" i="268"/>
  <c r="C55" i="268"/>
  <c r="B55" i="268"/>
  <c r="J54" i="268"/>
  <c r="E54" i="268"/>
  <c r="D54" i="268"/>
  <c r="C54" i="268"/>
  <c r="B54" i="268"/>
  <c r="J53" i="268"/>
  <c r="E53" i="268"/>
  <c r="D53" i="268"/>
  <c r="C53" i="268"/>
  <c r="B53" i="268"/>
  <c r="J52" i="268"/>
  <c r="E52" i="268"/>
  <c r="D52" i="268"/>
  <c r="C52" i="268"/>
  <c r="B52" i="268"/>
  <c r="J50" i="268"/>
  <c r="E50" i="268"/>
  <c r="D50" i="268"/>
  <c r="C50" i="268"/>
  <c r="B50" i="268"/>
  <c r="J49" i="268"/>
  <c r="E49" i="268"/>
  <c r="D49" i="268"/>
  <c r="C49" i="268"/>
  <c r="B49" i="268"/>
  <c r="J48" i="268"/>
  <c r="E48" i="268"/>
  <c r="D48" i="268"/>
  <c r="C48" i="268"/>
  <c r="B48" i="268"/>
  <c r="J47" i="268"/>
  <c r="E47" i="268"/>
  <c r="D47" i="268"/>
  <c r="C47" i="268"/>
  <c r="B47" i="268"/>
  <c r="J46" i="268"/>
  <c r="E46" i="268"/>
  <c r="D46" i="268"/>
  <c r="C46" i="268"/>
  <c r="B46" i="268"/>
  <c r="J45" i="268"/>
  <c r="E45" i="268"/>
  <c r="D45" i="268"/>
  <c r="C45" i="268"/>
  <c r="B45" i="268"/>
  <c r="J43" i="268"/>
  <c r="E43" i="268"/>
  <c r="D43" i="268"/>
  <c r="C43" i="268"/>
  <c r="B43" i="268"/>
  <c r="J42" i="268"/>
  <c r="E42" i="268"/>
  <c r="D42" i="268"/>
  <c r="C42" i="268"/>
  <c r="B42" i="268"/>
  <c r="J41" i="268"/>
  <c r="E41" i="268"/>
  <c r="D41" i="268"/>
  <c r="C41" i="268"/>
  <c r="B41" i="268"/>
  <c r="J40" i="268"/>
  <c r="E40" i="268"/>
  <c r="D40" i="268"/>
  <c r="C40" i="268"/>
  <c r="B40" i="268"/>
  <c r="J39" i="268"/>
  <c r="E39" i="268"/>
  <c r="D39" i="268"/>
  <c r="C39" i="268"/>
  <c r="B39" i="268"/>
  <c r="J38" i="268"/>
  <c r="E38" i="268"/>
  <c r="D38" i="268"/>
  <c r="C38" i="268"/>
  <c r="B38" i="268"/>
  <c r="J36" i="268"/>
  <c r="E36" i="268"/>
  <c r="D36" i="268"/>
  <c r="C36" i="268"/>
  <c r="B36" i="268"/>
  <c r="J35" i="268"/>
  <c r="E35" i="268"/>
  <c r="D35" i="268"/>
  <c r="C35" i="268"/>
  <c r="B35" i="268"/>
  <c r="J34" i="268"/>
  <c r="E34" i="268"/>
  <c r="D34" i="268"/>
  <c r="C34" i="268"/>
  <c r="B34" i="268"/>
  <c r="J33" i="268"/>
  <c r="E33" i="268"/>
  <c r="D33" i="268"/>
  <c r="C33" i="268"/>
  <c r="B33" i="268"/>
  <c r="J32" i="268"/>
  <c r="E32" i="268"/>
  <c r="D32" i="268"/>
  <c r="C32" i="268"/>
  <c r="B32" i="268"/>
  <c r="J31" i="268"/>
  <c r="E31" i="268"/>
  <c r="D31" i="268"/>
  <c r="C31" i="268"/>
  <c r="B31" i="268"/>
  <c r="J29" i="268"/>
  <c r="E29" i="268"/>
  <c r="D29" i="268"/>
  <c r="C29" i="268"/>
  <c r="B29" i="268"/>
  <c r="J28" i="268"/>
  <c r="E28" i="268"/>
  <c r="D28" i="268"/>
  <c r="C28" i="268"/>
  <c r="B28" i="268"/>
  <c r="J27" i="268"/>
  <c r="E27" i="268"/>
  <c r="D27" i="268"/>
  <c r="C27" i="268"/>
  <c r="B27" i="268"/>
  <c r="J26" i="268"/>
  <c r="E26" i="268"/>
  <c r="D26" i="268"/>
  <c r="C26" i="268"/>
  <c r="B26" i="268"/>
  <c r="J25" i="268"/>
  <c r="E25" i="268"/>
  <c r="D25" i="268"/>
  <c r="C25" i="268"/>
  <c r="B25" i="268"/>
  <c r="J24" i="268"/>
  <c r="E24" i="268"/>
  <c r="D24" i="268"/>
  <c r="C24" i="268"/>
  <c r="B24" i="268"/>
  <c r="J22" i="268"/>
  <c r="E22" i="268"/>
  <c r="D22" i="268"/>
  <c r="C22" i="268"/>
  <c r="B22" i="268"/>
  <c r="J21" i="268"/>
  <c r="E21" i="268"/>
  <c r="D21" i="268"/>
  <c r="C21" i="268"/>
  <c r="B21" i="268"/>
  <c r="J20" i="268"/>
  <c r="E20" i="268"/>
  <c r="D20" i="268"/>
  <c r="C20" i="268"/>
  <c r="B20" i="268"/>
  <c r="J19" i="268"/>
  <c r="E19" i="268"/>
  <c r="D19" i="268"/>
  <c r="C19" i="268"/>
  <c r="B19" i="268"/>
  <c r="J18" i="268"/>
  <c r="E18" i="268"/>
  <c r="D18" i="268"/>
  <c r="C18" i="268"/>
  <c r="B18" i="268"/>
  <c r="J17" i="268"/>
  <c r="E17" i="268"/>
  <c r="D17" i="268"/>
  <c r="C17" i="268"/>
  <c r="B17" i="268"/>
  <c r="J15" i="268"/>
  <c r="E15" i="268"/>
  <c r="D15" i="268"/>
  <c r="C15" i="268"/>
  <c r="B15" i="268"/>
  <c r="J14" i="268"/>
  <c r="E14" i="268"/>
  <c r="D14" i="268"/>
  <c r="C14" i="268"/>
  <c r="B14" i="268"/>
  <c r="J13" i="268"/>
  <c r="E13" i="268"/>
  <c r="D13" i="268"/>
  <c r="C13" i="268"/>
  <c r="B13" i="268"/>
  <c r="J12" i="268"/>
  <c r="E12" i="268"/>
  <c r="D12" i="268"/>
  <c r="C12" i="268"/>
  <c r="B12" i="268"/>
  <c r="J11" i="268"/>
  <c r="E11" i="268"/>
  <c r="D11" i="268"/>
  <c r="C11" i="268"/>
  <c r="B11" i="268"/>
  <c r="J10" i="268"/>
  <c r="E10" i="268"/>
  <c r="D10" i="268"/>
  <c r="C10" i="268"/>
  <c r="B10" i="268"/>
  <c r="J7" i="268"/>
  <c r="F5" i="268"/>
  <c r="A5" i="268"/>
  <c r="A3" i="268"/>
  <c r="A1" i="268"/>
  <c r="K7" i="127"/>
  <c r="G5" i="127"/>
  <c r="A3" i="127"/>
  <c r="A1" i="127"/>
  <c r="C9" i="66"/>
  <c r="W10" i="110"/>
  <c r="U10" i="110"/>
  <c r="A8" i="110"/>
  <c r="A5" i="110"/>
  <c r="A4" i="110"/>
  <c r="A3" i="110"/>
  <c r="A2" i="110"/>
  <c r="A1" i="110"/>
  <c r="W10" i="92"/>
  <c r="U10" i="92"/>
  <c r="A8" i="92"/>
  <c r="A5" i="92"/>
  <c r="A4" i="92"/>
  <c r="A3" i="92"/>
  <c r="A2" i="92"/>
  <c r="A1" i="92"/>
  <c r="A8" i="87"/>
  <c r="A5" i="87"/>
  <c r="A4" i="87"/>
  <c r="A3" i="87"/>
  <c r="A2" i="87"/>
  <c r="A1" i="87"/>
  <c r="L10" i="81"/>
  <c r="L9" i="81"/>
  <c r="A8" i="81"/>
  <c r="A5" i="81"/>
  <c r="A4" i="81"/>
  <c r="A3" i="81"/>
  <c r="A2" i="81"/>
  <c r="A1" i="81"/>
  <c r="P10" i="66"/>
  <c r="P9" i="66"/>
  <c r="P8" i="66"/>
  <c r="A8" i="66"/>
  <c r="A5" i="66"/>
  <c r="A4" i="66"/>
  <c r="A3" i="66"/>
  <c r="A2" i="66"/>
  <c r="A1" i="66"/>
  <c r="L10" i="49"/>
  <c r="L9" i="49"/>
  <c r="A8" i="49"/>
  <c r="A5" i="49"/>
  <c r="A4" i="49"/>
  <c r="A3" i="49"/>
  <c r="A2" i="49"/>
  <c r="A1" i="49"/>
  <c r="M9" i="76" l="1"/>
  <c r="A8" i="76"/>
  <c r="A5" i="76"/>
  <c r="A4" i="76"/>
  <c r="A3" i="76"/>
  <c r="A2" i="76"/>
  <c r="A1" i="76"/>
  <c r="A8" i="40"/>
  <c r="P7" i="267"/>
  <c r="P7" i="132"/>
  <c r="P7" i="133"/>
  <c r="P7" i="134"/>
  <c r="A5" i="134"/>
  <c r="L5" i="133"/>
  <c r="A5" i="133"/>
  <c r="A5" i="132"/>
  <c r="L5" i="267"/>
  <c r="A5" i="267"/>
  <c r="P7" i="26"/>
  <c r="A5" i="26"/>
  <c r="A3" i="134"/>
  <c r="A3" i="133"/>
  <c r="A3" i="132"/>
  <c r="A3" i="267"/>
  <c r="A3" i="26"/>
  <c r="A3" i="24"/>
  <c r="A3" i="103"/>
  <c r="A3" i="36"/>
  <c r="A3" i="130"/>
  <c r="A3" i="128"/>
  <c r="A3" i="125"/>
  <c r="A3" i="138"/>
  <c r="A3" i="124"/>
  <c r="A3" i="123"/>
  <c r="A3" i="121"/>
  <c r="A3" i="119"/>
  <c r="A3" i="117"/>
  <c r="A3" i="147"/>
  <c r="A3" i="65"/>
  <c r="A1" i="65"/>
  <c r="E22" i="138"/>
  <c r="A5" i="40"/>
  <c r="K7" i="118"/>
  <c r="G5" i="118"/>
  <c r="P7" i="24"/>
  <c r="L5" i="24"/>
  <c r="A5" i="24"/>
  <c r="AO7" i="103"/>
  <c r="A5" i="103"/>
  <c r="AO7" i="36"/>
  <c r="A5" i="36"/>
  <c r="J7" i="130"/>
  <c r="H5" i="130"/>
  <c r="A5" i="130"/>
  <c r="J7" i="128"/>
  <c r="A5" i="128"/>
  <c r="J7" i="125"/>
  <c r="F5" i="125"/>
  <c r="A5" i="125"/>
  <c r="J7" i="138"/>
  <c r="F5" i="138"/>
  <c r="A5" i="138"/>
  <c r="J7" i="124"/>
  <c r="F5" i="124"/>
  <c r="A5" i="124"/>
  <c r="J7" i="123"/>
  <c r="A5" i="123"/>
  <c r="J7" i="121"/>
  <c r="A5" i="121"/>
  <c r="J7" i="119"/>
  <c r="F5" i="119"/>
  <c r="A5" i="119"/>
  <c r="J7" i="117"/>
  <c r="A5" i="117"/>
  <c r="K7" i="147"/>
  <c r="G5" i="147"/>
  <c r="A5" i="65" l="1"/>
  <c r="Q17" i="110"/>
  <c r="Q19" i="110"/>
  <c r="Q13" i="110"/>
  <c r="Q15" i="110"/>
  <c r="Q18" i="92"/>
  <c r="Q19" i="92"/>
  <c r="Q16" i="92"/>
  <c r="Q15" i="92"/>
  <c r="Q17" i="92"/>
  <c r="Q25" i="87"/>
  <c r="Q26" i="87"/>
  <c r="Q17" i="87"/>
  <c r="Q18" i="87"/>
  <c r="Q21" i="87"/>
  <c r="Q22" i="87"/>
  <c r="Q13" i="87"/>
  <c r="Q14" i="87"/>
  <c r="Q19" i="87"/>
  <c r="I16" i="49" l="1"/>
  <c r="I12" i="49"/>
  <c r="I14" i="49"/>
  <c r="I13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15" i="49"/>
  <c r="E42" i="130"/>
  <c r="E41" i="130"/>
  <c r="E40" i="130"/>
  <c r="E39" i="130"/>
  <c r="E38" i="130"/>
  <c r="E37" i="130"/>
  <c r="E36" i="130"/>
  <c r="E35" i="130"/>
  <c r="E34" i="130"/>
  <c r="E33" i="130"/>
  <c r="E32" i="130"/>
  <c r="E31" i="130"/>
  <c r="E30" i="130"/>
  <c r="E29" i="130"/>
  <c r="E28" i="130"/>
  <c r="E27" i="130"/>
  <c r="E25" i="130"/>
  <c r="E24" i="130"/>
  <c r="E23" i="130"/>
  <c r="E22" i="130"/>
  <c r="E21" i="130"/>
  <c r="E20" i="130"/>
  <c r="E19" i="130"/>
  <c r="E18" i="130"/>
  <c r="E17" i="130"/>
  <c r="E16" i="130"/>
  <c r="E15" i="130"/>
  <c r="E14" i="130"/>
  <c r="E13" i="130"/>
  <c r="E12" i="130"/>
  <c r="E11" i="130"/>
  <c r="E10" i="130"/>
  <c r="E71" i="128"/>
  <c r="E70" i="128"/>
  <c r="E69" i="128"/>
  <c r="E68" i="128"/>
  <c r="E67" i="128"/>
  <c r="E66" i="128"/>
  <c r="E65" i="128"/>
  <c r="E64" i="128"/>
  <c r="E62" i="128"/>
  <c r="E61" i="128"/>
  <c r="E60" i="128"/>
  <c r="E59" i="128"/>
  <c r="E58" i="128"/>
  <c r="E57" i="128"/>
  <c r="E56" i="128"/>
  <c r="E55" i="128"/>
  <c r="E53" i="128"/>
  <c r="E52" i="128"/>
  <c r="E51" i="128"/>
  <c r="E50" i="128"/>
  <c r="E49" i="128"/>
  <c r="E48" i="128"/>
  <c r="E47" i="128"/>
  <c r="E46" i="128"/>
  <c r="E44" i="128"/>
  <c r="E43" i="128"/>
  <c r="E42" i="128"/>
  <c r="E41" i="128"/>
  <c r="E40" i="128"/>
  <c r="E39" i="128"/>
  <c r="E38" i="128"/>
  <c r="E37" i="128"/>
  <c r="E35" i="128"/>
  <c r="E34" i="128"/>
  <c r="E33" i="128"/>
  <c r="E32" i="128"/>
  <c r="E31" i="128"/>
  <c r="E30" i="128"/>
  <c r="E29" i="128"/>
  <c r="E28" i="128"/>
  <c r="E25" i="128"/>
  <c r="E24" i="128"/>
  <c r="E23" i="128"/>
  <c r="E22" i="128"/>
  <c r="E21" i="128"/>
  <c r="E20" i="128"/>
  <c r="E16" i="128"/>
  <c r="E15" i="128"/>
  <c r="E14" i="128"/>
  <c r="E13" i="128"/>
  <c r="E12" i="128"/>
  <c r="E11" i="128"/>
  <c r="E17" i="127"/>
  <c r="E16" i="127"/>
  <c r="E15" i="127"/>
  <c r="E14" i="127"/>
  <c r="E13" i="127"/>
  <c r="E12" i="127"/>
  <c r="E11" i="127"/>
  <c r="E10" i="127"/>
  <c r="E35" i="125"/>
  <c r="E34" i="125"/>
  <c r="E33" i="125"/>
  <c r="E32" i="125"/>
  <c r="E31" i="125"/>
  <c r="E30" i="125"/>
  <c r="E29" i="125"/>
  <c r="E28" i="125"/>
  <c r="E25" i="125"/>
  <c r="E24" i="125"/>
  <c r="E23" i="125"/>
  <c r="E22" i="125"/>
  <c r="E21" i="125"/>
  <c r="E20" i="125"/>
  <c r="E15" i="125"/>
  <c r="E14" i="125"/>
  <c r="E13" i="125"/>
  <c r="E12" i="125"/>
  <c r="E11" i="125"/>
  <c r="E120" i="138"/>
  <c r="E119" i="138"/>
  <c r="E118" i="138"/>
  <c r="E117" i="138"/>
  <c r="E116" i="138"/>
  <c r="E115" i="138"/>
  <c r="E113" i="138"/>
  <c r="E112" i="138"/>
  <c r="E111" i="138"/>
  <c r="E110" i="138"/>
  <c r="E109" i="138"/>
  <c r="E108" i="138"/>
  <c r="E106" i="138"/>
  <c r="E105" i="138"/>
  <c r="E104" i="138"/>
  <c r="E103" i="138"/>
  <c r="E102" i="138"/>
  <c r="E101" i="138"/>
  <c r="E99" i="138"/>
  <c r="E98" i="138"/>
  <c r="E97" i="138"/>
  <c r="E96" i="138"/>
  <c r="E95" i="138"/>
  <c r="E94" i="138"/>
  <c r="E92" i="138"/>
  <c r="E91" i="138"/>
  <c r="E90" i="138"/>
  <c r="E89" i="138"/>
  <c r="E88" i="138"/>
  <c r="E87" i="138"/>
  <c r="E85" i="138"/>
  <c r="E84" i="138"/>
  <c r="E83" i="138"/>
  <c r="E82" i="138"/>
  <c r="E81" i="138"/>
  <c r="E80" i="138"/>
  <c r="E78" i="138"/>
  <c r="E77" i="138"/>
  <c r="E76" i="138"/>
  <c r="E75" i="138"/>
  <c r="E74" i="138"/>
  <c r="E73" i="138"/>
  <c r="E71" i="138"/>
  <c r="E70" i="138"/>
  <c r="E69" i="138"/>
  <c r="E68" i="138"/>
  <c r="E67" i="138"/>
  <c r="E66" i="138"/>
  <c r="E64" i="138"/>
  <c r="E63" i="138"/>
  <c r="E62" i="138"/>
  <c r="E61" i="138"/>
  <c r="E60" i="138"/>
  <c r="E59" i="138"/>
  <c r="E57" i="138"/>
  <c r="E56" i="138"/>
  <c r="E55" i="138"/>
  <c r="E54" i="138"/>
  <c r="E53" i="138"/>
  <c r="E52" i="138"/>
  <c r="E50" i="138"/>
  <c r="E49" i="138"/>
  <c r="E48" i="138"/>
  <c r="E47" i="138"/>
  <c r="E46" i="138"/>
  <c r="E45" i="138"/>
  <c r="E43" i="138"/>
  <c r="E42" i="138"/>
  <c r="E41" i="138"/>
  <c r="E40" i="138"/>
  <c r="E39" i="138"/>
  <c r="E38" i="138"/>
  <c r="E36" i="138"/>
  <c r="E35" i="138"/>
  <c r="E34" i="138"/>
  <c r="E33" i="138"/>
  <c r="E32" i="138"/>
  <c r="E31" i="138"/>
  <c r="E29" i="138"/>
  <c r="E28" i="138"/>
  <c r="E27" i="138"/>
  <c r="E26" i="138"/>
  <c r="E25" i="138"/>
  <c r="E24" i="138"/>
  <c r="E21" i="138"/>
  <c r="E20" i="138"/>
  <c r="E19" i="138"/>
  <c r="E18" i="138"/>
  <c r="E17" i="138"/>
  <c r="E15" i="138"/>
  <c r="E14" i="138"/>
  <c r="E13" i="138"/>
  <c r="E12" i="138"/>
  <c r="E11" i="138"/>
  <c r="E10" i="138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E10" i="124"/>
  <c r="E42" i="123"/>
  <c r="E41" i="123"/>
  <c r="E40" i="123"/>
  <c r="E39" i="123"/>
  <c r="E38" i="123"/>
  <c r="E37" i="123"/>
  <c r="E36" i="123"/>
  <c r="E35" i="123"/>
  <c r="E34" i="123"/>
  <c r="E33" i="123"/>
  <c r="E32" i="123"/>
  <c r="E31" i="123"/>
  <c r="E30" i="123"/>
  <c r="E29" i="123"/>
  <c r="E28" i="123"/>
  <c r="E27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66" i="121"/>
  <c r="E65" i="121"/>
  <c r="E64" i="121"/>
  <c r="E63" i="121"/>
  <c r="E62" i="121"/>
  <c r="E61" i="121"/>
  <c r="E60" i="121"/>
  <c r="E59" i="121"/>
  <c r="E57" i="121"/>
  <c r="E56" i="121"/>
  <c r="E55" i="121"/>
  <c r="E54" i="121"/>
  <c r="E53" i="121"/>
  <c r="E52" i="121"/>
  <c r="E51" i="121"/>
  <c r="E50" i="121"/>
  <c r="E48" i="121"/>
  <c r="E47" i="121"/>
  <c r="E46" i="121"/>
  <c r="E45" i="121"/>
  <c r="E44" i="121"/>
  <c r="E43" i="121"/>
  <c r="E42" i="121"/>
  <c r="E41" i="121"/>
  <c r="E39" i="121"/>
  <c r="E38" i="121"/>
  <c r="E36" i="121"/>
  <c r="E35" i="121"/>
  <c r="E34" i="121"/>
  <c r="E33" i="121"/>
  <c r="E31" i="121"/>
  <c r="E30" i="121"/>
  <c r="E28" i="121"/>
  <c r="E27" i="121"/>
  <c r="E25" i="121"/>
  <c r="E24" i="121"/>
  <c r="E23" i="121"/>
  <c r="E22" i="121"/>
  <c r="E21" i="121"/>
  <c r="E20" i="121"/>
  <c r="E18" i="121"/>
  <c r="E17" i="121"/>
  <c r="E15" i="121"/>
  <c r="E14" i="121"/>
  <c r="E13" i="121"/>
  <c r="E12" i="121"/>
  <c r="E11" i="121"/>
  <c r="E10" i="121"/>
  <c r="E71" i="119"/>
  <c r="E70" i="119"/>
  <c r="E69" i="119"/>
  <c r="E68" i="119"/>
  <c r="E67" i="119"/>
  <c r="E66" i="119"/>
  <c r="E65" i="119"/>
  <c r="E64" i="119"/>
  <c r="E62" i="119"/>
  <c r="E61" i="119"/>
  <c r="E60" i="119"/>
  <c r="E59" i="119"/>
  <c r="E58" i="119"/>
  <c r="E57" i="119"/>
  <c r="E56" i="119"/>
  <c r="E55" i="119"/>
  <c r="E53" i="119"/>
  <c r="E52" i="119"/>
  <c r="E51" i="119"/>
  <c r="E50" i="119"/>
  <c r="E49" i="119"/>
  <c r="E48" i="119"/>
  <c r="E47" i="119"/>
  <c r="E46" i="119"/>
  <c r="E43" i="119"/>
  <c r="E42" i="119"/>
  <c r="E41" i="119"/>
  <c r="E40" i="119"/>
  <c r="E39" i="119"/>
  <c r="E38" i="119"/>
  <c r="E34" i="119"/>
  <c r="E33" i="119"/>
  <c r="E32" i="119"/>
  <c r="E31" i="119"/>
  <c r="E30" i="119"/>
  <c r="E29" i="119"/>
  <c r="E25" i="119"/>
  <c r="E24" i="119"/>
  <c r="E23" i="119"/>
  <c r="E22" i="119"/>
  <c r="E21" i="119"/>
  <c r="E20" i="119"/>
  <c r="E16" i="119"/>
  <c r="E15" i="119"/>
  <c r="E14" i="119"/>
  <c r="E13" i="119"/>
  <c r="E12" i="119"/>
  <c r="E11" i="119"/>
  <c r="E17" i="118"/>
  <c r="E16" i="118"/>
  <c r="E15" i="118"/>
  <c r="E14" i="118"/>
  <c r="E13" i="118"/>
  <c r="E12" i="118"/>
  <c r="E11" i="118"/>
  <c r="E10" i="118"/>
  <c r="E71" i="117"/>
  <c r="E70" i="117"/>
  <c r="E69" i="117"/>
  <c r="E68" i="117"/>
  <c r="E67" i="117"/>
  <c r="E66" i="117"/>
  <c r="E65" i="117"/>
  <c r="E64" i="117"/>
  <c r="E62" i="117"/>
  <c r="E61" i="117"/>
  <c r="E60" i="117"/>
  <c r="E59" i="117"/>
  <c r="E58" i="117"/>
  <c r="E57" i="117"/>
  <c r="E56" i="117"/>
  <c r="E55" i="117"/>
  <c r="E53" i="117"/>
  <c r="E52" i="117"/>
  <c r="E51" i="117"/>
  <c r="E50" i="117"/>
  <c r="E49" i="117"/>
  <c r="E48" i="117"/>
  <c r="E47" i="117"/>
  <c r="E46" i="117"/>
  <c r="E44" i="117"/>
  <c r="E43" i="117"/>
  <c r="E42" i="117"/>
  <c r="E41" i="117"/>
  <c r="E40" i="117"/>
  <c r="E39" i="117"/>
  <c r="E38" i="117"/>
  <c r="E37" i="117"/>
  <c r="E35" i="117"/>
  <c r="E34" i="117"/>
  <c r="E33" i="117"/>
  <c r="E32" i="117"/>
  <c r="E31" i="117"/>
  <c r="E30" i="117"/>
  <c r="E29" i="117"/>
  <c r="E28" i="117"/>
  <c r="E26" i="117"/>
  <c r="E25" i="117"/>
  <c r="E24" i="117"/>
  <c r="E23" i="117"/>
  <c r="E22" i="117"/>
  <c r="E21" i="117"/>
  <c r="E20" i="117"/>
  <c r="E19" i="117"/>
  <c r="E17" i="117"/>
  <c r="E16" i="117"/>
  <c r="E15" i="117"/>
  <c r="E14" i="117"/>
  <c r="E13" i="117"/>
  <c r="E12" i="117"/>
  <c r="E11" i="117"/>
  <c r="E17" i="147"/>
  <c r="E16" i="147"/>
  <c r="E15" i="147"/>
  <c r="E14" i="147"/>
  <c r="E13" i="147"/>
  <c r="E12" i="147"/>
  <c r="E11" i="147"/>
  <c r="E10" i="147"/>
  <c r="E62" i="65"/>
  <c r="E61" i="65"/>
  <c r="E60" i="65"/>
  <c r="E59" i="65"/>
  <c r="E58" i="65"/>
  <c r="E57" i="65"/>
  <c r="E56" i="65"/>
  <c r="E55" i="65"/>
  <c r="E53" i="65"/>
  <c r="E52" i="65"/>
  <c r="E51" i="65"/>
  <c r="E50" i="65"/>
  <c r="E49" i="65"/>
  <c r="E48" i="65"/>
  <c r="E47" i="65"/>
  <c r="E46" i="65"/>
  <c r="E44" i="65"/>
  <c r="E43" i="65"/>
  <c r="E42" i="65"/>
  <c r="E41" i="65"/>
  <c r="E40" i="65"/>
  <c r="E39" i="65"/>
  <c r="E38" i="65"/>
  <c r="E37" i="65"/>
  <c r="E35" i="65"/>
  <c r="E34" i="65"/>
  <c r="E33" i="65"/>
  <c r="E32" i="65"/>
  <c r="E31" i="65"/>
  <c r="E30" i="65"/>
  <c r="E29" i="65"/>
  <c r="E28" i="65"/>
  <c r="E26" i="65"/>
  <c r="E25" i="65"/>
  <c r="E24" i="65"/>
  <c r="E23" i="65"/>
  <c r="E22" i="65"/>
  <c r="E21" i="65"/>
  <c r="E20" i="65"/>
  <c r="E19" i="65"/>
  <c r="E17" i="65"/>
  <c r="E16" i="65"/>
  <c r="E15" i="65"/>
  <c r="E14" i="65"/>
  <c r="E13" i="65"/>
  <c r="E12" i="65"/>
  <c r="E11" i="65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5" i="134"/>
  <c r="E14" i="134"/>
  <c r="E13" i="134"/>
  <c r="E12" i="134"/>
  <c r="E11" i="134"/>
  <c r="E10" i="134"/>
  <c r="E27" i="133"/>
  <c r="E26" i="133"/>
  <c r="E25" i="133"/>
  <c r="E24" i="133"/>
  <c r="E23" i="133"/>
  <c r="E22" i="133"/>
  <c r="E21" i="133"/>
  <c r="E20" i="133"/>
  <c r="E19" i="133"/>
  <c r="E18" i="133"/>
  <c r="E17" i="133"/>
  <c r="E16" i="133"/>
  <c r="E15" i="133"/>
  <c r="E14" i="133"/>
  <c r="E13" i="133"/>
  <c r="E12" i="133"/>
  <c r="E11" i="133"/>
  <c r="E10" i="133"/>
  <c r="E27" i="132"/>
  <c r="E26" i="132"/>
  <c r="E25" i="132"/>
  <c r="E24" i="132"/>
  <c r="E23" i="132"/>
  <c r="E22" i="132"/>
  <c r="E21" i="132"/>
  <c r="E20" i="132"/>
  <c r="E19" i="132"/>
  <c r="E18" i="132"/>
  <c r="E17" i="132"/>
  <c r="E16" i="132"/>
  <c r="E15" i="132"/>
  <c r="E14" i="132"/>
  <c r="E13" i="132"/>
  <c r="E12" i="132"/>
  <c r="E11" i="132"/>
  <c r="E10" i="132"/>
  <c r="E27" i="267"/>
  <c r="E26" i="267"/>
  <c r="E25" i="267"/>
  <c r="E24" i="267"/>
  <c r="E23" i="267"/>
  <c r="E22" i="267"/>
  <c r="E21" i="267"/>
  <c r="E20" i="267"/>
  <c r="E19" i="267"/>
  <c r="E18" i="267"/>
  <c r="E17" i="267"/>
  <c r="E16" i="267"/>
  <c r="E15" i="267"/>
  <c r="E14" i="267"/>
  <c r="E13" i="267"/>
  <c r="E12" i="267"/>
  <c r="E11" i="267"/>
  <c r="E10" i="267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D20" i="65"/>
  <c r="D21" i="65"/>
  <c r="D22" i="65"/>
  <c r="D23" i="65"/>
  <c r="P27" i="267" l="1"/>
  <c r="D27" i="267"/>
  <c r="C27" i="267"/>
  <c r="B27" i="267"/>
  <c r="P26" i="267"/>
  <c r="D26" i="267"/>
  <c r="C26" i="267"/>
  <c r="B26" i="267"/>
  <c r="P25" i="267"/>
  <c r="D25" i="267"/>
  <c r="C25" i="267"/>
  <c r="B25" i="267"/>
  <c r="P24" i="267"/>
  <c r="D24" i="267"/>
  <c r="C24" i="267"/>
  <c r="B24" i="267"/>
  <c r="P23" i="267"/>
  <c r="D23" i="267"/>
  <c r="C23" i="267"/>
  <c r="B23" i="267"/>
  <c r="P22" i="267"/>
  <c r="D22" i="267"/>
  <c r="C22" i="267"/>
  <c r="B22" i="267"/>
  <c r="P21" i="267"/>
  <c r="D21" i="267"/>
  <c r="C21" i="267"/>
  <c r="B21" i="267"/>
  <c r="P20" i="267"/>
  <c r="D20" i="267"/>
  <c r="C20" i="267"/>
  <c r="B20" i="267"/>
  <c r="P19" i="267"/>
  <c r="D19" i="267"/>
  <c r="C19" i="267"/>
  <c r="B19" i="267"/>
  <c r="D18" i="267"/>
  <c r="C18" i="267"/>
  <c r="B18" i="267"/>
  <c r="D17" i="267"/>
  <c r="C17" i="267"/>
  <c r="B17" i="267"/>
  <c r="D16" i="267"/>
  <c r="C16" i="267"/>
  <c r="B16" i="267"/>
  <c r="D15" i="267"/>
  <c r="C15" i="267"/>
  <c r="B15" i="267"/>
  <c r="P14" i="267"/>
  <c r="D14" i="267"/>
  <c r="C14" i="267"/>
  <c r="B14" i="267"/>
  <c r="D13" i="267"/>
  <c r="C13" i="267"/>
  <c r="B13" i="267"/>
  <c r="D12" i="267"/>
  <c r="C12" i="267"/>
  <c r="B12" i="267"/>
  <c r="P11" i="267"/>
  <c r="D11" i="267"/>
  <c r="C11" i="267"/>
  <c r="B11" i="267"/>
  <c r="D10" i="267"/>
  <c r="C10" i="267"/>
  <c r="B10" i="267"/>
  <c r="A1" i="267"/>
  <c r="D17" i="147"/>
  <c r="C17" i="147"/>
  <c r="B17" i="147"/>
  <c r="D16" i="147"/>
  <c r="C16" i="147"/>
  <c r="B16" i="147"/>
  <c r="D15" i="147"/>
  <c r="C15" i="147"/>
  <c r="B15" i="147"/>
  <c r="D14" i="147"/>
  <c r="C14" i="147"/>
  <c r="B14" i="147"/>
  <c r="D13" i="147"/>
  <c r="C13" i="147"/>
  <c r="B13" i="147"/>
  <c r="D12" i="147"/>
  <c r="C12" i="147"/>
  <c r="B12" i="147"/>
  <c r="D11" i="147"/>
  <c r="C11" i="147"/>
  <c r="B11" i="147"/>
  <c r="D10" i="147"/>
  <c r="C10" i="147"/>
  <c r="B10" i="147"/>
  <c r="A1" i="147"/>
  <c r="W10" i="87"/>
  <c r="W9" i="87"/>
  <c r="G5" i="65" l="1"/>
  <c r="J7" i="65"/>
  <c r="A4" i="40"/>
  <c r="U10" i="87"/>
  <c r="M10" i="76" l="1"/>
  <c r="P10" i="40"/>
  <c r="P8" i="40"/>
  <c r="K10" i="76" l="1"/>
  <c r="A1" i="134" l="1"/>
  <c r="A1" i="133"/>
  <c r="A1" i="132"/>
  <c r="A1" i="26"/>
  <c r="A1" i="24"/>
  <c r="A1" i="103"/>
  <c r="A1" i="36"/>
  <c r="A1" i="130"/>
  <c r="A1" i="128"/>
  <c r="A1" i="125"/>
  <c r="A1" i="138"/>
  <c r="A1" i="124"/>
  <c r="A1" i="123"/>
  <c r="A1" i="121"/>
  <c r="A1" i="119"/>
  <c r="A1" i="118"/>
  <c r="A1" i="117"/>
  <c r="J120" i="138" l="1"/>
  <c r="D120" i="138"/>
  <c r="C120" i="138"/>
  <c r="B120" i="138"/>
  <c r="J119" i="138"/>
  <c r="D119" i="138"/>
  <c r="C119" i="138"/>
  <c r="B119" i="138"/>
  <c r="J118" i="138"/>
  <c r="D118" i="138"/>
  <c r="C118" i="138"/>
  <c r="B118" i="138"/>
  <c r="J117" i="138"/>
  <c r="D117" i="138"/>
  <c r="C117" i="138"/>
  <c r="B117" i="138"/>
  <c r="J116" i="138"/>
  <c r="D116" i="138"/>
  <c r="C116" i="138"/>
  <c r="B116" i="138"/>
  <c r="J115" i="138"/>
  <c r="D115" i="138"/>
  <c r="C115" i="138"/>
  <c r="B115" i="138"/>
  <c r="J113" i="138"/>
  <c r="D113" i="138"/>
  <c r="C113" i="138"/>
  <c r="B113" i="138"/>
  <c r="J112" i="138"/>
  <c r="D112" i="138"/>
  <c r="C112" i="138"/>
  <c r="B112" i="138"/>
  <c r="J111" i="138"/>
  <c r="D111" i="138"/>
  <c r="C111" i="138"/>
  <c r="B111" i="138"/>
  <c r="J110" i="138"/>
  <c r="D110" i="138"/>
  <c r="C110" i="138"/>
  <c r="B110" i="138"/>
  <c r="J109" i="138"/>
  <c r="D109" i="138"/>
  <c r="C109" i="138"/>
  <c r="B109" i="138"/>
  <c r="J108" i="138"/>
  <c r="D108" i="138"/>
  <c r="C108" i="138"/>
  <c r="B108" i="138"/>
  <c r="J106" i="138"/>
  <c r="D106" i="138"/>
  <c r="C106" i="138"/>
  <c r="B106" i="138"/>
  <c r="J105" i="138"/>
  <c r="D105" i="138"/>
  <c r="C105" i="138"/>
  <c r="B105" i="138"/>
  <c r="J104" i="138"/>
  <c r="D104" i="138"/>
  <c r="C104" i="138"/>
  <c r="B104" i="138"/>
  <c r="J103" i="138"/>
  <c r="D103" i="138"/>
  <c r="C103" i="138"/>
  <c r="B103" i="138"/>
  <c r="J102" i="138"/>
  <c r="D102" i="138"/>
  <c r="C102" i="138"/>
  <c r="B102" i="138"/>
  <c r="J101" i="138"/>
  <c r="D101" i="138"/>
  <c r="C101" i="138"/>
  <c r="B101" i="138"/>
  <c r="J99" i="138"/>
  <c r="D99" i="138"/>
  <c r="C99" i="138"/>
  <c r="B99" i="138"/>
  <c r="J98" i="138"/>
  <c r="D98" i="138"/>
  <c r="C98" i="138"/>
  <c r="B98" i="138"/>
  <c r="J97" i="138"/>
  <c r="D97" i="138"/>
  <c r="C97" i="138"/>
  <c r="B97" i="138"/>
  <c r="J96" i="138"/>
  <c r="D96" i="138"/>
  <c r="C96" i="138"/>
  <c r="B96" i="138"/>
  <c r="J95" i="138"/>
  <c r="D95" i="138"/>
  <c r="C95" i="138"/>
  <c r="B95" i="138"/>
  <c r="J94" i="138"/>
  <c r="D94" i="138"/>
  <c r="C94" i="138"/>
  <c r="B94" i="138"/>
  <c r="J92" i="138"/>
  <c r="D92" i="138"/>
  <c r="C92" i="138"/>
  <c r="B92" i="138"/>
  <c r="J91" i="138"/>
  <c r="D91" i="138"/>
  <c r="C91" i="138"/>
  <c r="B91" i="138"/>
  <c r="J90" i="138"/>
  <c r="D90" i="138"/>
  <c r="C90" i="138"/>
  <c r="B90" i="138"/>
  <c r="J89" i="138"/>
  <c r="D89" i="138"/>
  <c r="C89" i="138"/>
  <c r="B89" i="138"/>
  <c r="J88" i="138"/>
  <c r="D88" i="138"/>
  <c r="C88" i="138"/>
  <c r="B88" i="138"/>
  <c r="J87" i="138"/>
  <c r="D87" i="138"/>
  <c r="C87" i="138"/>
  <c r="B87" i="138"/>
  <c r="J85" i="138"/>
  <c r="D85" i="138"/>
  <c r="C85" i="138"/>
  <c r="B85" i="138"/>
  <c r="J84" i="138"/>
  <c r="D84" i="138"/>
  <c r="C84" i="138"/>
  <c r="B84" i="138"/>
  <c r="J83" i="138"/>
  <c r="D83" i="138"/>
  <c r="C83" i="138"/>
  <c r="B83" i="138"/>
  <c r="J82" i="138"/>
  <c r="D82" i="138"/>
  <c r="C82" i="138"/>
  <c r="B82" i="138"/>
  <c r="J81" i="138"/>
  <c r="D81" i="138"/>
  <c r="C81" i="138"/>
  <c r="B81" i="138"/>
  <c r="J80" i="138"/>
  <c r="D80" i="138"/>
  <c r="C80" i="138"/>
  <c r="B80" i="138"/>
  <c r="J78" i="138"/>
  <c r="D78" i="138"/>
  <c r="C78" i="138"/>
  <c r="B78" i="138"/>
  <c r="J77" i="138"/>
  <c r="D77" i="138"/>
  <c r="C77" i="138"/>
  <c r="B77" i="138"/>
  <c r="J76" i="138"/>
  <c r="D76" i="138"/>
  <c r="C76" i="138"/>
  <c r="B76" i="138"/>
  <c r="J75" i="138"/>
  <c r="D75" i="138"/>
  <c r="C75" i="138"/>
  <c r="B75" i="138"/>
  <c r="J74" i="138"/>
  <c r="D74" i="138"/>
  <c r="C74" i="138"/>
  <c r="B74" i="138"/>
  <c r="J73" i="138"/>
  <c r="D73" i="138"/>
  <c r="C73" i="138"/>
  <c r="B73" i="138"/>
  <c r="J71" i="138"/>
  <c r="D71" i="138"/>
  <c r="C71" i="138"/>
  <c r="B71" i="138"/>
  <c r="J70" i="138"/>
  <c r="D70" i="138"/>
  <c r="C70" i="138"/>
  <c r="B70" i="138"/>
  <c r="J69" i="138"/>
  <c r="D69" i="138"/>
  <c r="C69" i="138"/>
  <c r="B69" i="138"/>
  <c r="J68" i="138"/>
  <c r="D68" i="138"/>
  <c r="C68" i="138"/>
  <c r="B68" i="138"/>
  <c r="J67" i="138"/>
  <c r="D67" i="138"/>
  <c r="C67" i="138"/>
  <c r="B67" i="138"/>
  <c r="J66" i="138"/>
  <c r="D66" i="138"/>
  <c r="C66" i="138"/>
  <c r="B66" i="138"/>
  <c r="J64" i="138"/>
  <c r="D64" i="138"/>
  <c r="C64" i="138"/>
  <c r="B64" i="138"/>
  <c r="J63" i="138"/>
  <c r="D63" i="138"/>
  <c r="C63" i="138"/>
  <c r="B63" i="138"/>
  <c r="J62" i="138"/>
  <c r="D62" i="138"/>
  <c r="C62" i="138"/>
  <c r="B62" i="138"/>
  <c r="J61" i="138"/>
  <c r="D61" i="138"/>
  <c r="C61" i="138"/>
  <c r="B61" i="138"/>
  <c r="J60" i="138"/>
  <c r="D60" i="138"/>
  <c r="C60" i="138"/>
  <c r="B60" i="138"/>
  <c r="J59" i="138"/>
  <c r="D59" i="138"/>
  <c r="C59" i="138"/>
  <c r="B59" i="138"/>
  <c r="J57" i="138"/>
  <c r="D57" i="138"/>
  <c r="C57" i="138"/>
  <c r="B57" i="138"/>
  <c r="J56" i="138"/>
  <c r="D56" i="138"/>
  <c r="C56" i="138"/>
  <c r="B56" i="138"/>
  <c r="J55" i="138"/>
  <c r="D55" i="138"/>
  <c r="C55" i="138"/>
  <c r="B55" i="138"/>
  <c r="J54" i="138"/>
  <c r="D54" i="138"/>
  <c r="C54" i="138"/>
  <c r="B54" i="138"/>
  <c r="J53" i="138"/>
  <c r="D53" i="138"/>
  <c r="C53" i="138"/>
  <c r="B53" i="138"/>
  <c r="J52" i="138"/>
  <c r="D52" i="138"/>
  <c r="C52" i="138"/>
  <c r="B52" i="138"/>
  <c r="J50" i="138"/>
  <c r="D50" i="138"/>
  <c r="C50" i="138"/>
  <c r="B50" i="138"/>
  <c r="J49" i="138"/>
  <c r="D49" i="138"/>
  <c r="C49" i="138"/>
  <c r="B49" i="138"/>
  <c r="J48" i="138"/>
  <c r="D48" i="138"/>
  <c r="C48" i="138"/>
  <c r="B48" i="138"/>
  <c r="J47" i="138"/>
  <c r="D47" i="138"/>
  <c r="C47" i="138"/>
  <c r="B47" i="138"/>
  <c r="J46" i="138"/>
  <c r="D46" i="138"/>
  <c r="C46" i="138"/>
  <c r="B46" i="138"/>
  <c r="J45" i="138"/>
  <c r="D45" i="138"/>
  <c r="C45" i="138"/>
  <c r="B45" i="138"/>
  <c r="J43" i="138"/>
  <c r="D43" i="138"/>
  <c r="C43" i="138"/>
  <c r="B43" i="138"/>
  <c r="J42" i="138"/>
  <c r="D42" i="138"/>
  <c r="C42" i="138"/>
  <c r="B42" i="138"/>
  <c r="J41" i="138"/>
  <c r="D41" i="138"/>
  <c r="C41" i="138"/>
  <c r="B41" i="138"/>
  <c r="J40" i="138"/>
  <c r="D40" i="138"/>
  <c r="C40" i="138"/>
  <c r="B40" i="138"/>
  <c r="J39" i="138"/>
  <c r="D39" i="138"/>
  <c r="C39" i="138"/>
  <c r="B39" i="138"/>
  <c r="J38" i="138"/>
  <c r="D38" i="138"/>
  <c r="C38" i="138"/>
  <c r="B38" i="138"/>
  <c r="J36" i="138"/>
  <c r="D36" i="138"/>
  <c r="C36" i="138"/>
  <c r="B36" i="138"/>
  <c r="J35" i="138"/>
  <c r="D35" i="138"/>
  <c r="C35" i="138"/>
  <c r="B35" i="138"/>
  <c r="J34" i="138"/>
  <c r="D34" i="138"/>
  <c r="C34" i="138"/>
  <c r="B34" i="138"/>
  <c r="J33" i="138"/>
  <c r="D33" i="138"/>
  <c r="C33" i="138"/>
  <c r="B33" i="138"/>
  <c r="J32" i="138"/>
  <c r="D32" i="138"/>
  <c r="C32" i="138"/>
  <c r="B32" i="138"/>
  <c r="J31" i="138"/>
  <c r="D31" i="138"/>
  <c r="C31" i="138"/>
  <c r="B31" i="138"/>
  <c r="J29" i="138"/>
  <c r="D29" i="138"/>
  <c r="C29" i="138"/>
  <c r="B29" i="138"/>
  <c r="J28" i="138"/>
  <c r="D28" i="138"/>
  <c r="C28" i="138"/>
  <c r="B28" i="138"/>
  <c r="J27" i="138"/>
  <c r="D27" i="138"/>
  <c r="C27" i="138"/>
  <c r="B27" i="138"/>
  <c r="J26" i="138"/>
  <c r="D26" i="138"/>
  <c r="C26" i="138"/>
  <c r="B26" i="138"/>
  <c r="J25" i="138"/>
  <c r="D25" i="138"/>
  <c r="C25" i="138"/>
  <c r="B25" i="138"/>
  <c r="J24" i="138"/>
  <c r="D24" i="138"/>
  <c r="C24" i="138"/>
  <c r="B24" i="138"/>
  <c r="J22" i="138"/>
  <c r="D22" i="138"/>
  <c r="C22" i="138"/>
  <c r="B22" i="138"/>
  <c r="J21" i="138"/>
  <c r="D21" i="138"/>
  <c r="C21" i="138"/>
  <c r="B21" i="138"/>
  <c r="J20" i="138"/>
  <c r="D20" i="138"/>
  <c r="C20" i="138"/>
  <c r="B20" i="138"/>
  <c r="J19" i="138"/>
  <c r="D19" i="138"/>
  <c r="C19" i="138"/>
  <c r="B19" i="138"/>
  <c r="J18" i="138"/>
  <c r="D18" i="138"/>
  <c r="C18" i="138"/>
  <c r="B18" i="138"/>
  <c r="J17" i="138"/>
  <c r="D17" i="138"/>
  <c r="C17" i="138"/>
  <c r="B17" i="138"/>
  <c r="J15" i="138"/>
  <c r="D15" i="138"/>
  <c r="C15" i="138"/>
  <c r="B15" i="138"/>
  <c r="J14" i="138"/>
  <c r="D14" i="138"/>
  <c r="C14" i="138"/>
  <c r="B14" i="138"/>
  <c r="J13" i="138"/>
  <c r="D13" i="138"/>
  <c r="C13" i="138"/>
  <c r="B13" i="138"/>
  <c r="J12" i="138"/>
  <c r="D12" i="138"/>
  <c r="C12" i="138"/>
  <c r="B12" i="138"/>
  <c r="J11" i="138"/>
  <c r="D11" i="138"/>
  <c r="C11" i="138"/>
  <c r="B11" i="138"/>
  <c r="J10" i="138"/>
  <c r="D10" i="138"/>
  <c r="C10" i="138"/>
  <c r="B10" i="138"/>
  <c r="J66" i="121"/>
  <c r="D66" i="121"/>
  <c r="C66" i="121"/>
  <c r="B66" i="121"/>
  <c r="J65" i="121"/>
  <c r="D65" i="121"/>
  <c r="C65" i="121"/>
  <c r="B65" i="121"/>
  <c r="J64" i="121"/>
  <c r="D64" i="121"/>
  <c r="C64" i="121"/>
  <c r="B64" i="121"/>
  <c r="J63" i="121"/>
  <c r="D63" i="121"/>
  <c r="C63" i="121"/>
  <c r="B63" i="121"/>
  <c r="J62" i="121"/>
  <c r="D62" i="121"/>
  <c r="C62" i="121"/>
  <c r="B62" i="121"/>
  <c r="J61" i="121"/>
  <c r="D61" i="121"/>
  <c r="C61" i="121"/>
  <c r="B61" i="121"/>
  <c r="J60" i="121"/>
  <c r="D60" i="121"/>
  <c r="C60" i="121"/>
  <c r="B60" i="121"/>
  <c r="J59" i="121"/>
  <c r="D59" i="121"/>
  <c r="C59" i="121"/>
  <c r="B59" i="121"/>
  <c r="J57" i="121"/>
  <c r="D57" i="121"/>
  <c r="C57" i="121"/>
  <c r="B57" i="121"/>
  <c r="J56" i="121"/>
  <c r="D56" i="121"/>
  <c r="C56" i="121"/>
  <c r="B56" i="121"/>
  <c r="J55" i="121"/>
  <c r="D55" i="121"/>
  <c r="C55" i="121"/>
  <c r="B55" i="121"/>
  <c r="J54" i="121"/>
  <c r="D54" i="121"/>
  <c r="C54" i="121"/>
  <c r="B54" i="121"/>
  <c r="J53" i="121"/>
  <c r="D53" i="121"/>
  <c r="C53" i="121"/>
  <c r="B53" i="121"/>
  <c r="J52" i="121"/>
  <c r="D52" i="121"/>
  <c r="C52" i="121"/>
  <c r="B52" i="121"/>
  <c r="J51" i="121"/>
  <c r="D51" i="121"/>
  <c r="C51" i="121"/>
  <c r="B51" i="121"/>
  <c r="J50" i="121"/>
  <c r="D50" i="121"/>
  <c r="C50" i="121"/>
  <c r="B50" i="121"/>
  <c r="J48" i="121"/>
  <c r="D48" i="121"/>
  <c r="C48" i="121"/>
  <c r="B48" i="121"/>
  <c r="J47" i="121"/>
  <c r="D47" i="121"/>
  <c r="C47" i="121"/>
  <c r="B47" i="121"/>
  <c r="J46" i="121"/>
  <c r="D46" i="121"/>
  <c r="C46" i="121"/>
  <c r="B46" i="121"/>
  <c r="J45" i="121"/>
  <c r="D45" i="121"/>
  <c r="C45" i="121"/>
  <c r="B45" i="121"/>
  <c r="J44" i="121"/>
  <c r="D44" i="121"/>
  <c r="C44" i="121"/>
  <c r="B44" i="121"/>
  <c r="J43" i="121"/>
  <c r="D43" i="121"/>
  <c r="C43" i="121"/>
  <c r="B43" i="121"/>
  <c r="J42" i="121"/>
  <c r="D42" i="121"/>
  <c r="C42" i="121"/>
  <c r="B42" i="121"/>
  <c r="J41" i="121"/>
  <c r="D41" i="121"/>
  <c r="C41" i="121"/>
  <c r="B41" i="121"/>
  <c r="D39" i="121"/>
  <c r="C39" i="121"/>
  <c r="B39" i="121"/>
  <c r="D38" i="121"/>
  <c r="C38" i="121"/>
  <c r="B38" i="121"/>
  <c r="D36" i="121"/>
  <c r="C36" i="121"/>
  <c r="B36" i="121"/>
  <c r="D35" i="121"/>
  <c r="C35" i="121"/>
  <c r="B35" i="121"/>
  <c r="D34" i="121"/>
  <c r="C34" i="121"/>
  <c r="B34" i="121"/>
  <c r="D33" i="121"/>
  <c r="C33" i="121"/>
  <c r="B33" i="121"/>
  <c r="D31" i="121"/>
  <c r="C31" i="121"/>
  <c r="B31" i="121"/>
  <c r="D30" i="121"/>
  <c r="C30" i="121"/>
  <c r="B30" i="121"/>
  <c r="D28" i="121"/>
  <c r="C28" i="121"/>
  <c r="B28" i="121"/>
  <c r="D27" i="121"/>
  <c r="C27" i="121"/>
  <c r="B27" i="121"/>
  <c r="D25" i="121"/>
  <c r="C25" i="121"/>
  <c r="B25" i="121"/>
  <c r="D24" i="121"/>
  <c r="C24" i="121"/>
  <c r="B24" i="121"/>
  <c r="D23" i="121"/>
  <c r="C23" i="121"/>
  <c r="B23" i="121"/>
  <c r="D22" i="121"/>
  <c r="C22" i="121"/>
  <c r="B22" i="121"/>
  <c r="D21" i="121"/>
  <c r="C21" i="121"/>
  <c r="B21" i="121"/>
  <c r="D20" i="121"/>
  <c r="C20" i="121"/>
  <c r="B20" i="121"/>
  <c r="D18" i="121"/>
  <c r="C18" i="121"/>
  <c r="B18" i="121"/>
  <c r="D17" i="121"/>
  <c r="C17" i="121"/>
  <c r="B17" i="121"/>
  <c r="D15" i="121"/>
  <c r="C15" i="121"/>
  <c r="B15" i="121"/>
  <c r="D14" i="121"/>
  <c r="C14" i="121"/>
  <c r="B14" i="121"/>
  <c r="D13" i="121"/>
  <c r="C13" i="121"/>
  <c r="B13" i="121"/>
  <c r="D12" i="121"/>
  <c r="C12" i="121"/>
  <c r="B12" i="121"/>
  <c r="J11" i="121"/>
  <c r="D11" i="121"/>
  <c r="C11" i="121"/>
  <c r="B11" i="121"/>
  <c r="D10" i="121"/>
  <c r="C10" i="121"/>
  <c r="B10" i="121"/>
  <c r="J71" i="119"/>
  <c r="D71" i="119"/>
  <c r="C71" i="119"/>
  <c r="B71" i="119"/>
  <c r="J70" i="119"/>
  <c r="D70" i="119"/>
  <c r="C70" i="119"/>
  <c r="B70" i="119"/>
  <c r="J69" i="119"/>
  <c r="D69" i="119"/>
  <c r="C69" i="119"/>
  <c r="B69" i="119"/>
  <c r="J68" i="119"/>
  <c r="D68" i="119"/>
  <c r="C68" i="119"/>
  <c r="B68" i="119"/>
  <c r="J67" i="119"/>
  <c r="D67" i="119"/>
  <c r="C67" i="119"/>
  <c r="B67" i="119"/>
  <c r="J66" i="119"/>
  <c r="D66" i="119"/>
  <c r="C66" i="119"/>
  <c r="B66" i="119"/>
  <c r="J65" i="119"/>
  <c r="D65" i="119"/>
  <c r="C65" i="119"/>
  <c r="B65" i="119"/>
  <c r="J64" i="119"/>
  <c r="D64" i="119"/>
  <c r="C64" i="119"/>
  <c r="B64" i="119"/>
  <c r="J62" i="119"/>
  <c r="D62" i="119"/>
  <c r="C62" i="119"/>
  <c r="B62" i="119"/>
  <c r="J61" i="119"/>
  <c r="D61" i="119"/>
  <c r="C61" i="119"/>
  <c r="B61" i="119"/>
  <c r="J60" i="119"/>
  <c r="D60" i="119"/>
  <c r="C60" i="119"/>
  <c r="B60" i="119"/>
  <c r="J59" i="119"/>
  <c r="D59" i="119"/>
  <c r="C59" i="119"/>
  <c r="B59" i="119"/>
  <c r="J58" i="119"/>
  <c r="D58" i="119"/>
  <c r="C58" i="119"/>
  <c r="B58" i="119"/>
  <c r="J57" i="119"/>
  <c r="D57" i="119"/>
  <c r="C57" i="119"/>
  <c r="B57" i="119"/>
  <c r="J56" i="119"/>
  <c r="D56" i="119"/>
  <c r="C56" i="119"/>
  <c r="B56" i="119"/>
  <c r="J55" i="119"/>
  <c r="D55" i="119"/>
  <c r="C55" i="119"/>
  <c r="B55" i="119"/>
  <c r="J53" i="119"/>
  <c r="D53" i="119"/>
  <c r="C53" i="119"/>
  <c r="B53" i="119"/>
  <c r="J52" i="119"/>
  <c r="D52" i="119"/>
  <c r="C52" i="119"/>
  <c r="B52" i="119"/>
  <c r="J51" i="119"/>
  <c r="D51" i="119"/>
  <c r="C51" i="119"/>
  <c r="B51" i="119"/>
  <c r="J50" i="119"/>
  <c r="D50" i="119"/>
  <c r="C50" i="119"/>
  <c r="B50" i="119"/>
  <c r="J49" i="119"/>
  <c r="D49" i="119"/>
  <c r="C49" i="119"/>
  <c r="B49" i="119"/>
  <c r="J48" i="119"/>
  <c r="D48" i="119"/>
  <c r="C48" i="119"/>
  <c r="B48" i="119"/>
  <c r="J47" i="119"/>
  <c r="D47" i="119"/>
  <c r="C47" i="119"/>
  <c r="B47" i="119"/>
  <c r="J46" i="119"/>
  <c r="D46" i="119"/>
  <c r="C46" i="119"/>
  <c r="B46" i="119"/>
  <c r="D43" i="119"/>
  <c r="C43" i="119"/>
  <c r="B43" i="119"/>
  <c r="D42" i="119"/>
  <c r="C42" i="119"/>
  <c r="B42" i="119"/>
  <c r="D41" i="119"/>
  <c r="C41" i="119"/>
  <c r="B41" i="119"/>
  <c r="D40" i="119"/>
  <c r="C40" i="119"/>
  <c r="B40" i="119"/>
  <c r="D39" i="119"/>
  <c r="C39" i="119"/>
  <c r="B39" i="119"/>
  <c r="D38" i="119"/>
  <c r="C38" i="119"/>
  <c r="B38" i="119"/>
  <c r="D34" i="119"/>
  <c r="C34" i="119"/>
  <c r="B34" i="119"/>
  <c r="D33" i="119"/>
  <c r="C33" i="119"/>
  <c r="B33" i="119"/>
  <c r="D32" i="119"/>
  <c r="C32" i="119"/>
  <c r="B32" i="119"/>
  <c r="D31" i="119"/>
  <c r="C31" i="119"/>
  <c r="B31" i="119"/>
  <c r="D30" i="119"/>
  <c r="C30" i="119"/>
  <c r="B30" i="119"/>
  <c r="D29" i="119"/>
  <c r="C29" i="119"/>
  <c r="B29" i="119"/>
  <c r="D25" i="119"/>
  <c r="C25" i="119"/>
  <c r="B25" i="119"/>
  <c r="D24" i="119"/>
  <c r="C24" i="119"/>
  <c r="B24" i="119"/>
  <c r="D23" i="119"/>
  <c r="C23" i="119"/>
  <c r="B23" i="119"/>
  <c r="D22" i="119"/>
  <c r="C22" i="119"/>
  <c r="B22" i="119"/>
  <c r="D21" i="119"/>
  <c r="C21" i="119"/>
  <c r="B21" i="119"/>
  <c r="D20" i="119"/>
  <c r="C20" i="119"/>
  <c r="B20" i="119"/>
  <c r="D16" i="119"/>
  <c r="C16" i="119"/>
  <c r="B16" i="119"/>
  <c r="D15" i="119"/>
  <c r="C15" i="119"/>
  <c r="B15" i="119"/>
  <c r="D14" i="119"/>
  <c r="C14" i="119"/>
  <c r="B14" i="119"/>
  <c r="D13" i="119"/>
  <c r="C13" i="119"/>
  <c r="B13" i="119"/>
  <c r="D12" i="119"/>
  <c r="C12" i="119"/>
  <c r="B12" i="119"/>
  <c r="D11" i="119"/>
  <c r="C11" i="119"/>
  <c r="B11" i="119"/>
  <c r="B37" i="65"/>
  <c r="C37" i="65"/>
  <c r="D37" i="65"/>
  <c r="J37" i="65"/>
  <c r="B38" i="65"/>
  <c r="C38" i="65"/>
  <c r="D38" i="65"/>
  <c r="J38" i="65"/>
  <c r="B39" i="65"/>
  <c r="C39" i="65"/>
  <c r="D39" i="65"/>
  <c r="J39" i="65"/>
  <c r="B40" i="65"/>
  <c r="C40" i="65"/>
  <c r="D40" i="65"/>
  <c r="J40" i="65"/>
  <c r="B41" i="65"/>
  <c r="C41" i="65"/>
  <c r="D41" i="65"/>
  <c r="J41" i="65"/>
  <c r="B42" i="65"/>
  <c r="C42" i="65"/>
  <c r="D42" i="65"/>
  <c r="J42" i="65"/>
  <c r="B43" i="65"/>
  <c r="C43" i="65"/>
  <c r="D43" i="65"/>
  <c r="J43" i="65"/>
  <c r="B44" i="65"/>
  <c r="C44" i="65"/>
  <c r="D44" i="65"/>
  <c r="J44" i="65"/>
  <c r="B46" i="65"/>
  <c r="C46" i="65"/>
  <c r="D46" i="65"/>
  <c r="J46" i="65"/>
  <c r="B47" i="65"/>
  <c r="C47" i="65"/>
  <c r="D47" i="65"/>
  <c r="J47" i="65"/>
  <c r="B48" i="65"/>
  <c r="C48" i="65"/>
  <c r="D48" i="65"/>
  <c r="J48" i="65"/>
  <c r="B49" i="65"/>
  <c r="C49" i="65"/>
  <c r="D49" i="65"/>
  <c r="J49" i="65"/>
  <c r="B50" i="65"/>
  <c r="C50" i="65"/>
  <c r="D50" i="65"/>
  <c r="J50" i="65"/>
  <c r="B51" i="65"/>
  <c r="C51" i="65"/>
  <c r="D51" i="65"/>
  <c r="J51" i="65"/>
  <c r="B52" i="65"/>
  <c r="C52" i="65"/>
  <c r="D52" i="65"/>
  <c r="J52" i="65"/>
  <c r="B53" i="65"/>
  <c r="C53" i="65"/>
  <c r="D53" i="65"/>
  <c r="J53" i="65"/>
  <c r="B55" i="65"/>
  <c r="C55" i="65"/>
  <c r="D55" i="65"/>
  <c r="J55" i="65"/>
  <c r="B56" i="65"/>
  <c r="C56" i="65"/>
  <c r="D56" i="65"/>
  <c r="J56" i="65"/>
  <c r="B57" i="65"/>
  <c r="C57" i="65"/>
  <c r="D57" i="65"/>
  <c r="J57" i="65"/>
  <c r="B58" i="65"/>
  <c r="C58" i="65"/>
  <c r="D58" i="65"/>
  <c r="J58" i="65"/>
  <c r="B59" i="65"/>
  <c r="C59" i="65"/>
  <c r="D59" i="65"/>
  <c r="J59" i="65"/>
  <c r="B60" i="65"/>
  <c r="C60" i="65"/>
  <c r="D60" i="65"/>
  <c r="J60" i="65"/>
  <c r="B61" i="65"/>
  <c r="C61" i="65"/>
  <c r="D61" i="65"/>
  <c r="J61" i="65"/>
  <c r="B62" i="65"/>
  <c r="C62" i="65"/>
  <c r="D62" i="65"/>
  <c r="J62" i="65"/>
  <c r="P27" i="134"/>
  <c r="P26" i="134"/>
  <c r="P25" i="134"/>
  <c r="P24" i="134"/>
  <c r="P23" i="134"/>
  <c r="P22" i="134"/>
  <c r="P21" i="134"/>
  <c r="P20" i="134"/>
  <c r="P19" i="134"/>
  <c r="B11" i="134"/>
  <c r="C11" i="134"/>
  <c r="D11" i="134"/>
  <c r="B12" i="134"/>
  <c r="C12" i="134"/>
  <c r="D12" i="134"/>
  <c r="B13" i="134"/>
  <c r="C13" i="134"/>
  <c r="D13" i="134"/>
  <c r="B14" i="134"/>
  <c r="C14" i="134"/>
  <c r="D14" i="134"/>
  <c r="B15" i="134"/>
  <c r="C15" i="134"/>
  <c r="D15" i="134"/>
  <c r="B16" i="134"/>
  <c r="C16" i="134"/>
  <c r="D16" i="134"/>
  <c r="B17" i="134"/>
  <c r="C17" i="134"/>
  <c r="D17" i="134"/>
  <c r="B18" i="134"/>
  <c r="C18" i="134"/>
  <c r="D18" i="134"/>
  <c r="B19" i="134"/>
  <c r="C19" i="134"/>
  <c r="D19" i="134"/>
  <c r="B20" i="134"/>
  <c r="C20" i="134"/>
  <c r="D20" i="134"/>
  <c r="B21" i="134"/>
  <c r="C21" i="134"/>
  <c r="D21" i="134"/>
  <c r="B22" i="134"/>
  <c r="C22" i="134"/>
  <c r="D22" i="134"/>
  <c r="B23" i="134"/>
  <c r="C23" i="134"/>
  <c r="D23" i="134"/>
  <c r="B24" i="134"/>
  <c r="C24" i="134"/>
  <c r="D24" i="134"/>
  <c r="B25" i="134"/>
  <c r="C25" i="134"/>
  <c r="D25" i="134"/>
  <c r="B26" i="134"/>
  <c r="C26" i="134"/>
  <c r="D26" i="134"/>
  <c r="B27" i="134"/>
  <c r="C27" i="134"/>
  <c r="D27" i="134"/>
  <c r="B11" i="103"/>
  <c r="C11" i="103"/>
  <c r="D11" i="103"/>
  <c r="B12" i="103"/>
  <c r="C12" i="103"/>
  <c r="D12" i="103"/>
  <c r="B13" i="103"/>
  <c r="C13" i="103"/>
  <c r="D13" i="103"/>
  <c r="B14" i="103"/>
  <c r="C14" i="103"/>
  <c r="D14" i="103"/>
  <c r="B15" i="103"/>
  <c r="C15" i="103"/>
  <c r="D15" i="103"/>
  <c r="B16" i="103"/>
  <c r="C16" i="103"/>
  <c r="D16" i="103"/>
  <c r="B17" i="103"/>
  <c r="C17" i="103"/>
  <c r="D17" i="103"/>
  <c r="B18" i="103"/>
  <c r="C18" i="103"/>
  <c r="D18" i="103"/>
  <c r="B19" i="103"/>
  <c r="C19" i="103"/>
  <c r="D19" i="103"/>
  <c r="B20" i="103"/>
  <c r="C20" i="103"/>
  <c r="D20" i="103"/>
  <c r="B21" i="103"/>
  <c r="C21" i="103"/>
  <c r="D21" i="103"/>
  <c r="B22" i="103"/>
  <c r="C22" i="103"/>
  <c r="D22" i="103"/>
  <c r="B23" i="103"/>
  <c r="C23" i="103"/>
  <c r="D23" i="103"/>
  <c r="B24" i="103"/>
  <c r="C24" i="103"/>
  <c r="D24" i="103"/>
  <c r="B25" i="103"/>
  <c r="C25" i="103"/>
  <c r="D25" i="103"/>
  <c r="B26" i="103"/>
  <c r="C26" i="103"/>
  <c r="D26" i="103"/>
  <c r="AO18" i="103"/>
  <c r="AO19" i="103"/>
  <c r="AO20" i="103"/>
  <c r="AO21" i="103"/>
  <c r="AO22" i="103"/>
  <c r="AO23" i="103"/>
  <c r="AO24" i="103"/>
  <c r="AO25" i="103"/>
  <c r="AO26" i="103"/>
  <c r="J35" i="125"/>
  <c r="D35" i="125"/>
  <c r="C35" i="125"/>
  <c r="B35" i="125"/>
  <c r="J34" i="125"/>
  <c r="D34" i="125"/>
  <c r="C34" i="125"/>
  <c r="B34" i="125"/>
  <c r="J33" i="125"/>
  <c r="D33" i="125"/>
  <c r="C33" i="125"/>
  <c r="B33" i="125"/>
  <c r="J32" i="125"/>
  <c r="D32" i="125"/>
  <c r="C32" i="125"/>
  <c r="B32" i="125"/>
  <c r="J31" i="125"/>
  <c r="D31" i="125"/>
  <c r="C31" i="125"/>
  <c r="B31" i="125"/>
  <c r="J30" i="125"/>
  <c r="D30" i="125"/>
  <c r="C30" i="125"/>
  <c r="B30" i="125"/>
  <c r="J29" i="125"/>
  <c r="D29" i="125"/>
  <c r="C29" i="125"/>
  <c r="B29" i="125"/>
  <c r="J28" i="125"/>
  <c r="D28" i="125"/>
  <c r="C28" i="125"/>
  <c r="B28" i="125"/>
  <c r="D25" i="125"/>
  <c r="C25" i="125"/>
  <c r="B25" i="125"/>
  <c r="D24" i="125"/>
  <c r="C24" i="125"/>
  <c r="B24" i="125"/>
  <c r="D23" i="125"/>
  <c r="C23" i="125"/>
  <c r="B23" i="125"/>
  <c r="D22" i="125"/>
  <c r="C22" i="125"/>
  <c r="B22" i="125"/>
  <c r="D21" i="125"/>
  <c r="C21" i="125"/>
  <c r="B21" i="125"/>
  <c r="D20" i="125"/>
  <c r="C20" i="125"/>
  <c r="B20" i="125"/>
  <c r="D15" i="125"/>
  <c r="C15" i="125"/>
  <c r="B15" i="125"/>
  <c r="D14" i="125"/>
  <c r="C14" i="125"/>
  <c r="B14" i="125"/>
  <c r="D13" i="125"/>
  <c r="C13" i="125"/>
  <c r="B13" i="125"/>
  <c r="D12" i="125"/>
  <c r="C12" i="125"/>
  <c r="B12" i="125"/>
  <c r="D11" i="125"/>
  <c r="C11" i="125"/>
  <c r="B11" i="125"/>
  <c r="B11" i="124"/>
  <c r="C11" i="124"/>
  <c r="D11" i="124"/>
  <c r="B12" i="124"/>
  <c r="C12" i="124"/>
  <c r="D12" i="124"/>
  <c r="J12" i="124"/>
  <c r="B13" i="124"/>
  <c r="C13" i="124"/>
  <c r="D13" i="124"/>
  <c r="B14" i="124"/>
  <c r="C14" i="124"/>
  <c r="D14" i="124"/>
  <c r="B15" i="124"/>
  <c r="C15" i="124"/>
  <c r="D15" i="124"/>
  <c r="J15" i="124"/>
  <c r="B16" i="124"/>
  <c r="C16" i="124"/>
  <c r="D16" i="124"/>
  <c r="J16" i="124"/>
  <c r="B17" i="124"/>
  <c r="C17" i="124"/>
  <c r="D17" i="124"/>
  <c r="J17" i="124"/>
  <c r="B18" i="124"/>
  <c r="C18" i="124"/>
  <c r="D18" i="124"/>
  <c r="J18" i="124"/>
  <c r="B19" i="124"/>
  <c r="C19" i="124"/>
  <c r="D19" i="124"/>
  <c r="J19" i="124"/>
  <c r="B20" i="124"/>
  <c r="C20" i="124"/>
  <c r="D20" i="124"/>
  <c r="J20" i="124"/>
  <c r="B21" i="124"/>
  <c r="C21" i="124"/>
  <c r="D21" i="124"/>
  <c r="J21" i="124"/>
  <c r="B22" i="124"/>
  <c r="C22" i="124"/>
  <c r="D22" i="124"/>
  <c r="J22" i="124"/>
  <c r="B23" i="124"/>
  <c r="C23" i="124"/>
  <c r="D23" i="124"/>
  <c r="J23" i="124"/>
  <c r="B10" i="124"/>
  <c r="C10" i="124"/>
  <c r="D10" i="124"/>
  <c r="P9" i="40"/>
  <c r="J15" i="81" l="1"/>
  <c r="J16" i="81"/>
  <c r="J12" i="81"/>
  <c r="J14" i="81"/>
  <c r="J17" i="81"/>
  <c r="J13" i="81"/>
  <c r="S13" i="66"/>
  <c r="N13" i="66" s="1"/>
  <c r="S23" i="66"/>
  <c r="S17" i="66"/>
  <c r="N17" i="66" s="1"/>
  <c r="S22" i="66"/>
  <c r="S18" i="66"/>
  <c r="N18" i="66" s="1"/>
  <c r="S21" i="66"/>
  <c r="S19" i="66"/>
  <c r="N19" i="66" s="1"/>
  <c r="S16" i="66"/>
  <c r="N16" i="66" s="1"/>
  <c r="S15" i="66"/>
  <c r="N15" i="66" s="1"/>
  <c r="S12" i="66"/>
  <c r="N12" i="66" s="1"/>
  <c r="S20" i="66"/>
  <c r="S14" i="66"/>
  <c r="N14" i="66" s="1"/>
  <c r="J15" i="49"/>
  <c r="J55" i="49"/>
  <c r="J54" i="49"/>
  <c r="J53" i="49"/>
  <c r="J52" i="49"/>
  <c r="J51" i="49"/>
  <c r="J50" i="49"/>
  <c r="J49" i="49"/>
  <c r="J48" i="49"/>
  <c r="J47" i="49"/>
  <c r="J46" i="49"/>
  <c r="J45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3" i="49"/>
  <c r="J14" i="49"/>
  <c r="J12" i="49"/>
  <c r="J16" i="49"/>
  <c r="K34" i="76" l="1"/>
  <c r="K32" i="76"/>
  <c r="K25" i="76"/>
  <c r="K28" i="76"/>
  <c r="K29" i="76"/>
  <c r="K18" i="76"/>
  <c r="K30" i="76"/>
  <c r="K31" i="76"/>
  <c r="K22" i="76"/>
  <c r="K33" i="76"/>
  <c r="K17" i="76"/>
  <c r="K23" i="76"/>
  <c r="K21" i="76"/>
  <c r="K14" i="76"/>
  <c r="K16" i="76"/>
  <c r="K20" i="76"/>
  <c r="K35" i="76"/>
  <c r="K12" i="76"/>
  <c r="K13" i="76"/>
  <c r="K26" i="76"/>
  <c r="K24" i="76"/>
  <c r="K15" i="76"/>
  <c r="K19" i="76"/>
  <c r="K27" i="76"/>
  <c r="S22" i="40" l="1"/>
  <c r="S34" i="40"/>
  <c r="S18" i="40"/>
  <c r="S29" i="40"/>
  <c r="S32" i="40"/>
  <c r="S24" i="40"/>
  <c r="S33" i="40"/>
  <c r="S21" i="40"/>
  <c r="S13" i="40"/>
  <c r="S14" i="40"/>
  <c r="S20" i="40"/>
  <c r="S25" i="40"/>
  <c r="S31" i="40"/>
  <c r="S16" i="40"/>
  <c r="S23" i="40"/>
  <c r="S19" i="40"/>
  <c r="S15" i="40"/>
  <c r="S12" i="40"/>
  <c r="S28" i="40"/>
  <c r="S27" i="40"/>
  <c r="S30" i="40"/>
  <c r="S26" i="40"/>
  <c r="S17" i="40"/>
  <c r="O46" i="87"/>
  <c r="V45" i="87"/>
  <c r="F45" i="87"/>
  <c r="O45" i="87"/>
  <c r="G45" i="87"/>
  <c r="E45" i="87"/>
  <c r="D45" i="87"/>
  <c r="C45" i="87"/>
  <c r="B45" i="87"/>
  <c r="P36" i="87"/>
  <c r="O36" i="87"/>
  <c r="N36" i="87"/>
  <c r="F35" i="87"/>
  <c r="P35" i="87"/>
  <c r="O35" i="87"/>
  <c r="N35" i="87"/>
  <c r="G35" i="87"/>
  <c r="E35" i="87"/>
  <c r="D35" i="87"/>
  <c r="C35" i="87"/>
  <c r="B35" i="87"/>
  <c r="P52" i="26"/>
  <c r="D52" i="26"/>
  <c r="C52" i="26"/>
  <c r="B52" i="26"/>
  <c r="P51" i="26"/>
  <c r="P50" i="26"/>
  <c r="D50" i="26"/>
  <c r="C50" i="26"/>
  <c r="B50" i="26"/>
  <c r="P49" i="26"/>
  <c r="P48" i="26"/>
  <c r="D48" i="26"/>
  <c r="C48" i="26"/>
  <c r="B48" i="26"/>
  <c r="P47" i="26"/>
  <c r="P46" i="26"/>
  <c r="D46" i="26"/>
  <c r="C46" i="26"/>
  <c r="B46" i="26"/>
  <c r="P45" i="26"/>
  <c r="P44" i="26"/>
  <c r="D44" i="26"/>
  <c r="C44" i="26"/>
  <c r="B44" i="26"/>
  <c r="P43" i="26"/>
  <c r="P42" i="26"/>
  <c r="D42" i="26"/>
  <c r="C42" i="26"/>
  <c r="B42" i="26"/>
  <c r="P41" i="26"/>
  <c r="P40" i="26"/>
  <c r="D40" i="26"/>
  <c r="C40" i="26"/>
  <c r="B40" i="26"/>
  <c r="P39" i="26"/>
  <c r="P38" i="26"/>
  <c r="D38" i="26"/>
  <c r="C38" i="26"/>
  <c r="B38" i="26"/>
  <c r="P37" i="26"/>
  <c r="P36" i="26"/>
  <c r="D36" i="26"/>
  <c r="C36" i="26"/>
  <c r="B36" i="26"/>
  <c r="P35" i="26"/>
  <c r="P34" i="26"/>
  <c r="D34" i="26"/>
  <c r="C34" i="26"/>
  <c r="B34" i="26"/>
  <c r="P33" i="26"/>
  <c r="P32" i="26"/>
  <c r="D32" i="26"/>
  <c r="C32" i="26"/>
  <c r="B32" i="26"/>
  <c r="P31" i="26"/>
  <c r="P30" i="26"/>
  <c r="D30" i="26"/>
  <c r="C30" i="26"/>
  <c r="B30" i="26"/>
  <c r="P29" i="26"/>
  <c r="P28" i="26"/>
  <c r="D28" i="26"/>
  <c r="C28" i="26"/>
  <c r="B28" i="26"/>
  <c r="P26" i="26"/>
  <c r="D26" i="26"/>
  <c r="C26" i="26"/>
  <c r="B26" i="26"/>
  <c r="P24" i="26"/>
  <c r="D24" i="26"/>
  <c r="C24" i="26"/>
  <c r="B24" i="26"/>
  <c r="D22" i="26"/>
  <c r="C22" i="26"/>
  <c r="B22" i="26"/>
  <c r="D20" i="26"/>
  <c r="C20" i="26"/>
  <c r="B20" i="26"/>
  <c r="D18" i="26"/>
  <c r="C18" i="26"/>
  <c r="B18" i="26"/>
  <c r="D16" i="26"/>
  <c r="C16" i="26"/>
  <c r="B16" i="26"/>
  <c r="P14" i="26"/>
  <c r="D14" i="26"/>
  <c r="C14" i="26"/>
  <c r="B14" i="26"/>
  <c r="D12" i="26"/>
  <c r="C12" i="26"/>
  <c r="B12" i="26"/>
  <c r="P10" i="26"/>
  <c r="D10" i="26"/>
  <c r="C10" i="26"/>
  <c r="B10" i="26"/>
  <c r="P53" i="24"/>
  <c r="P52" i="24"/>
  <c r="D52" i="24"/>
  <c r="C52" i="24"/>
  <c r="B52" i="24"/>
  <c r="P51" i="24"/>
  <c r="P50" i="24"/>
  <c r="D50" i="24"/>
  <c r="C50" i="24"/>
  <c r="B50" i="24"/>
  <c r="P49" i="24"/>
  <c r="D48" i="24"/>
  <c r="C48" i="24"/>
  <c r="B48" i="24"/>
  <c r="D46" i="24"/>
  <c r="C46" i="24"/>
  <c r="B46" i="24"/>
  <c r="D44" i="24"/>
  <c r="C44" i="24"/>
  <c r="B44" i="24"/>
  <c r="D42" i="24"/>
  <c r="C42" i="24"/>
  <c r="B42" i="24"/>
  <c r="D40" i="24"/>
  <c r="C40" i="24"/>
  <c r="B40" i="24"/>
  <c r="D38" i="24"/>
  <c r="C38" i="24"/>
  <c r="B38" i="24"/>
  <c r="D36" i="24"/>
  <c r="C36" i="24"/>
  <c r="B36" i="24"/>
  <c r="O50" i="87"/>
  <c r="N50" i="87"/>
  <c r="W49" i="87"/>
  <c r="F49" i="87"/>
  <c r="O49" i="87"/>
  <c r="N49" i="87"/>
  <c r="G49" i="87"/>
  <c r="E49" i="87"/>
  <c r="D49" i="87"/>
  <c r="C49" i="87"/>
  <c r="B49" i="87"/>
  <c r="O24" i="87"/>
  <c r="W23" i="87"/>
  <c r="V23" i="87"/>
  <c r="F23" i="87"/>
  <c r="O23" i="87"/>
  <c r="G23" i="87"/>
  <c r="E23" i="87"/>
  <c r="D23" i="87"/>
  <c r="C23" i="87"/>
  <c r="B23" i="87"/>
  <c r="P42" i="87"/>
  <c r="O42" i="87"/>
  <c r="N42" i="87"/>
  <c r="W41" i="87"/>
  <c r="F41" i="87"/>
  <c r="P41" i="87"/>
  <c r="O41" i="87"/>
  <c r="N41" i="87"/>
  <c r="G41" i="87"/>
  <c r="E41" i="87"/>
  <c r="D41" i="87"/>
  <c r="C41" i="87"/>
  <c r="B41" i="87"/>
  <c r="P32" i="87"/>
  <c r="O32" i="87"/>
  <c r="N32" i="87"/>
  <c r="W31" i="87"/>
  <c r="V31" i="87"/>
  <c r="F31" i="87"/>
  <c r="P31" i="87"/>
  <c r="O31" i="87"/>
  <c r="N31" i="87"/>
  <c r="G31" i="87"/>
  <c r="E31" i="87"/>
  <c r="D31" i="87"/>
  <c r="C31" i="87"/>
  <c r="B31" i="87"/>
  <c r="S16" i="87"/>
  <c r="R16" i="87"/>
  <c r="Q16" i="87"/>
  <c r="O16" i="87"/>
  <c r="N16" i="87"/>
  <c r="W15" i="87"/>
  <c r="S15" i="87"/>
  <c r="R15" i="87"/>
  <c r="F15" i="87" s="1"/>
  <c r="Q15" i="87"/>
  <c r="O15" i="87"/>
  <c r="N15" i="87"/>
  <c r="G15" i="87"/>
  <c r="E15" i="87"/>
  <c r="D15" i="87"/>
  <c r="C15" i="87"/>
  <c r="B15" i="87"/>
  <c r="P38" i="87"/>
  <c r="O38" i="87"/>
  <c r="N38" i="87"/>
  <c r="W37" i="87"/>
  <c r="F37" i="87"/>
  <c r="P37" i="87"/>
  <c r="O37" i="87"/>
  <c r="N37" i="87"/>
  <c r="G37" i="87"/>
  <c r="E37" i="87"/>
  <c r="D37" i="87"/>
  <c r="C37" i="87"/>
  <c r="B37" i="87"/>
  <c r="P44" i="87"/>
  <c r="O44" i="87"/>
  <c r="W43" i="87"/>
  <c r="F43" i="87"/>
  <c r="P43" i="87"/>
  <c r="O43" i="87"/>
  <c r="G43" i="87"/>
  <c r="E43" i="87"/>
  <c r="D43" i="87"/>
  <c r="C43" i="87"/>
  <c r="B43" i="87"/>
  <c r="S20" i="87"/>
  <c r="R20" i="87"/>
  <c r="Q20" i="87"/>
  <c r="P20" i="87"/>
  <c r="O20" i="87"/>
  <c r="N20" i="87"/>
  <c r="W19" i="87"/>
  <c r="V19" i="87"/>
  <c r="S19" i="87"/>
  <c r="R19" i="87"/>
  <c r="F19" i="87" s="1"/>
  <c r="P19" i="87"/>
  <c r="O19" i="87"/>
  <c r="N19" i="87"/>
  <c r="G19" i="87"/>
  <c r="E19" i="87"/>
  <c r="D19" i="87"/>
  <c r="C19" i="87"/>
  <c r="B19" i="87"/>
  <c r="P48" i="87"/>
  <c r="O48" i="87"/>
  <c r="N48" i="87"/>
  <c r="W47" i="87"/>
  <c r="F47" i="87"/>
  <c r="P47" i="87"/>
  <c r="O47" i="87"/>
  <c r="N47" i="87"/>
  <c r="G47" i="87"/>
  <c r="E47" i="87"/>
  <c r="D47" i="87"/>
  <c r="C47" i="87"/>
  <c r="B47" i="87"/>
  <c r="S14" i="87"/>
  <c r="R14" i="87"/>
  <c r="P14" i="87"/>
  <c r="O14" i="87"/>
  <c r="N14" i="87"/>
  <c r="P40" i="87"/>
  <c r="N40" i="87"/>
  <c r="P34" i="87"/>
  <c r="S28" i="87"/>
  <c r="R28" i="87"/>
  <c r="P28" i="87"/>
  <c r="O28" i="87"/>
  <c r="N28" i="87"/>
  <c r="N22" i="87"/>
  <c r="S18" i="87"/>
  <c r="R18" i="87"/>
  <c r="P18" i="87"/>
  <c r="O18" i="87"/>
  <c r="N18" i="87"/>
  <c r="P30" i="87"/>
  <c r="O30" i="87"/>
  <c r="N30" i="87"/>
  <c r="S26" i="87"/>
  <c r="R26" i="87"/>
  <c r="P26" i="87"/>
  <c r="O26" i="87"/>
  <c r="N26" i="87"/>
  <c r="O52" i="87"/>
  <c r="P52" i="87"/>
  <c r="N52" i="87"/>
  <c r="S15" i="110"/>
  <c r="P15" i="110"/>
  <c r="O15" i="110"/>
  <c r="N15" i="110"/>
  <c r="S13" i="110"/>
  <c r="R13" i="110"/>
  <c r="F13" i="110" s="1"/>
  <c r="P13" i="110"/>
  <c r="O13" i="110"/>
  <c r="N13" i="110"/>
  <c r="S19" i="110"/>
  <c r="F19" i="110"/>
  <c r="P19" i="110"/>
  <c r="O19" i="110"/>
  <c r="F21" i="110"/>
  <c r="P21" i="110"/>
  <c r="O21" i="110"/>
  <c r="N21" i="110"/>
  <c r="S16" i="110"/>
  <c r="R16" i="110"/>
  <c r="P16" i="110"/>
  <c r="O16" i="110"/>
  <c r="N16" i="110"/>
  <c r="R14" i="110"/>
  <c r="P14" i="110"/>
  <c r="O14" i="110"/>
  <c r="S18" i="110"/>
  <c r="F18" i="110"/>
  <c r="P18" i="110"/>
  <c r="O18" i="110"/>
  <c r="R20" i="110"/>
  <c r="F20" i="110" s="1"/>
  <c r="P20" i="110"/>
  <c r="O20" i="110"/>
  <c r="S17" i="110"/>
  <c r="R17" i="110"/>
  <c r="P17" i="110"/>
  <c r="O17" i="110"/>
  <c r="F14" i="92"/>
  <c r="O14" i="92"/>
  <c r="N14" i="92"/>
  <c r="R13" i="92"/>
  <c r="P13" i="92"/>
  <c r="O13" i="92"/>
  <c r="N13" i="92"/>
  <c r="S17" i="92"/>
  <c r="R17" i="92"/>
  <c r="F17" i="92" s="1"/>
  <c r="N17" i="92"/>
  <c r="P21" i="92"/>
  <c r="O21" i="92"/>
  <c r="N21" i="92"/>
  <c r="S15" i="92"/>
  <c r="R15" i="92"/>
  <c r="F15" i="92" s="1"/>
  <c r="P15" i="92"/>
  <c r="O15" i="92"/>
  <c r="N15" i="92"/>
  <c r="S16" i="92"/>
  <c r="P16" i="92"/>
  <c r="O16" i="92"/>
  <c r="F19" i="92"/>
  <c r="O19" i="92"/>
  <c r="N19" i="92"/>
  <c r="R18" i="92"/>
  <c r="P18" i="92"/>
  <c r="O18" i="92"/>
  <c r="N18" i="92"/>
  <c r="S20" i="92"/>
  <c r="R20" i="92"/>
  <c r="F20" i="92" s="1"/>
  <c r="O20" i="92"/>
  <c r="N20" i="92"/>
  <c r="N25" i="87"/>
  <c r="O25" i="87"/>
  <c r="P25" i="87"/>
  <c r="R25" i="87"/>
  <c r="S25" i="87"/>
  <c r="N29" i="87"/>
  <c r="O29" i="87"/>
  <c r="P29" i="87"/>
  <c r="N17" i="87"/>
  <c r="O17" i="87"/>
  <c r="P17" i="87"/>
  <c r="R17" i="87"/>
  <c r="F17" i="87" s="1"/>
  <c r="S17" i="87"/>
  <c r="N21" i="87"/>
  <c r="N27" i="87"/>
  <c r="O27" i="87"/>
  <c r="P27" i="87"/>
  <c r="R27" i="87"/>
  <c r="S27" i="87"/>
  <c r="P33" i="87"/>
  <c r="N39" i="87"/>
  <c r="P39" i="87"/>
  <c r="N13" i="87"/>
  <c r="O13" i="87"/>
  <c r="P13" i="87"/>
  <c r="R13" i="87"/>
  <c r="S13" i="87"/>
  <c r="B35" i="65"/>
  <c r="C35" i="65"/>
  <c r="D35" i="65"/>
  <c r="B15" i="65"/>
  <c r="C15" i="65"/>
  <c r="D15" i="65"/>
  <c r="B16" i="65"/>
  <c r="C16" i="65"/>
  <c r="D16" i="65"/>
  <c r="B17" i="65"/>
  <c r="C17" i="65"/>
  <c r="D17" i="65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O51" i="87"/>
  <c r="P51" i="87"/>
  <c r="N51" i="87"/>
  <c r="G17" i="40"/>
  <c r="J42" i="130"/>
  <c r="D42" i="130"/>
  <c r="C42" i="130"/>
  <c r="B42" i="130"/>
  <c r="J41" i="130"/>
  <c r="D41" i="130"/>
  <c r="C41" i="130"/>
  <c r="B41" i="130"/>
  <c r="J40" i="130"/>
  <c r="D40" i="130"/>
  <c r="C40" i="130"/>
  <c r="B40" i="130"/>
  <c r="J39" i="130"/>
  <c r="D39" i="130"/>
  <c r="C39" i="130"/>
  <c r="B39" i="130"/>
  <c r="J38" i="130"/>
  <c r="D38" i="130"/>
  <c r="C38" i="130"/>
  <c r="B38" i="130"/>
  <c r="J37" i="130"/>
  <c r="D37" i="130"/>
  <c r="C37" i="130"/>
  <c r="B37" i="130"/>
  <c r="J36" i="130"/>
  <c r="D36" i="130"/>
  <c r="C36" i="130"/>
  <c r="B36" i="130"/>
  <c r="J35" i="130"/>
  <c r="D35" i="130"/>
  <c r="C35" i="130"/>
  <c r="B35" i="130"/>
  <c r="J34" i="130"/>
  <c r="D34" i="130"/>
  <c r="C34" i="130"/>
  <c r="B34" i="130"/>
  <c r="J33" i="130"/>
  <c r="D33" i="130"/>
  <c r="C33" i="130"/>
  <c r="B33" i="130"/>
  <c r="J32" i="130"/>
  <c r="D32" i="130"/>
  <c r="C32" i="130"/>
  <c r="B32" i="130"/>
  <c r="J31" i="130"/>
  <c r="D31" i="130"/>
  <c r="C31" i="130"/>
  <c r="B31" i="130"/>
  <c r="J30" i="130"/>
  <c r="D30" i="130"/>
  <c r="C30" i="130"/>
  <c r="B30" i="130"/>
  <c r="J29" i="130"/>
  <c r="D29" i="130"/>
  <c r="C29" i="130"/>
  <c r="B29" i="130"/>
  <c r="J28" i="130"/>
  <c r="D28" i="130"/>
  <c r="C28" i="130"/>
  <c r="B28" i="130"/>
  <c r="J27" i="130"/>
  <c r="D27" i="130"/>
  <c r="C27" i="130"/>
  <c r="B27" i="130"/>
  <c r="J25" i="130"/>
  <c r="D25" i="130"/>
  <c r="C25" i="130"/>
  <c r="B25" i="130"/>
  <c r="J24" i="130"/>
  <c r="D24" i="130"/>
  <c r="C24" i="130"/>
  <c r="B24" i="130"/>
  <c r="J23" i="130"/>
  <c r="D23" i="130"/>
  <c r="C23" i="130"/>
  <c r="B23" i="130"/>
  <c r="J22" i="130"/>
  <c r="D22" i="130"/>
  <c r="C22" i="130"/>
  <c r="B22" i="130"/>
  <c r="J21" i="130"/>
  <c r="D21" i="130"/>
  <c r="C21" i="130"/>
  <c r="B21" i="130"/>
  <c r="J20" i="130"/>
  <c r="D20" i="130"/>
  <c r="C20" i="130"/>
  <c r="B20" i="130"/>
  <c r="J19" i="130"/>
  <c r="D19" i="130"/>
  <c r="C19" i="130"/>
  <c r="B19" i="130"/>
  <c r="J18" i="130"/>
  <c r="D18" i="130"/>
  <c r="C18" i="130"/>
  <c r="B18" i="130"/>
  <c r="J17" i="130"/>
  <c r="D17" i="130"/>
  <c r="C17" i="130"/>
  <c r="B17" i="130"/>
  <c r="J16" i="130"/>
  <c r="D16" i="130"/>
  <c r="C16" i="130"/>
  <c r="B16" i="130"/>
  <c r="D15" i="130"/>
  <c r="C15" i="130"/>
  <c r="B15" i="130"/>
  <c r="D14" i="130"/>
  <c r="C14" i="130"/>
  <c r="B14" i="130"/>
  <c r="D13" i="130"/>
  <c r="C13" i="130"/>
  <c r="B13" i="130"/>
  <c r="D12" i="130"/>
  <c r="C12" i="130"/>
  <c r="B12" i="130"/>
  <c r="J11" i="130"/>
  <c r="D11" i="130"/>
  <c r="C11" i="130"/>
  <c r="B11" i="130"/>
  <c r="J10" i="130"/>
  <c r="D10" i="130"/>
  <c r="C10" i="130"/>
  <c r="B10" i="130"/>
  <c r="J71" i="128"/>
  <c r="D71" i="128"/>
  <c r="C71" i="128"/>
  <c r="B71" i="128"/>
  <c r="J70" i="128"/>
  <c r="D70" i="128"/>
  <c r="C70" i="128"/>
  <c r="B70" i="128"/>
  <c r="J69" i="128"/>
  <c r="D69" i="128"/>
  <c r="C69" i="128"/>
  <c r="B69" i="128"/>
  <c r="J68" i="128"/>
  <c r="D68" i="128"/>
  <c r="C68" i="128"/>
  <c r="B68" i="128"/>
  <c r="J67" i="128"/>
  <c r="D67" i="128"/>
  <c r="C67" i="128"/>
  <c r="B67" i="128"/>
  <c r="J66" i="128"/>
  <c r="D66" i="128"/>
  <c r="C66" i="128"/>
  <c r="B66" i="128"/>
  <c r="J65" i="128"/>
  <c r="D65" i="128"/>
  <c r="C65" i="128"/>
  <c r="B65" i="128"/>
  <c r="J64" i="128"/>
  <c r="D64" i="128"/>
  <c r="C64" i="128"/>
  <c r="B64" i="128"/>
  <c r="J62" i="128"/>
  <c r="D62" i="128"/>
  <c r="C62" i="128"/>
  <c r="B62" i="128"/>
  <c r="J61" i="128"/>
  <c r="D61" i="128"/>
  <c r="C61" i="128"/>
  <c r="B61" i="128"/>
  <c r="J60" i="128"/>
  <c r="D60" i="128"/>
  <c r="C60" i="128"/>
  <c r="B60" i="128"/>
  <c r="J59" i="128"/>
  <c r="D59" i="128"/>
  <c r="C59" i="128"/>
  <c r="B59" i="128"/>
  <c r="J58" i="128"/>
  <c r="D58" i="128"/>
  <c r="C58" i="128"/>
  <c r="B58" i="128"/>
  <c r="J57" i="128"/>
  <c r="D57" i="128"/>
  <c r="C57" i="128"/>
  <c r="B57" i="128"/>
  <c r="J56" i="128"/>
  <c r="D56" i="128"/>
  <c r="C56" i="128"/>
  <c r="B56" i="128"/>
  <c r="J55" i="128"/>
  <c r="D55" i="128"/>
  <c r="C55" i="128"/>
  <c r="B55" i="128"/>
  <c r="J53" i="128"/>
  <c r="D53" i="128"/>
  <c r="C53" i="128"/>
  <c r="B53" i="128"/>
  <c r="J52" i="128"/>
  <c r="D52" i="128"/>
  <c r="C52" i="128"/>
  <c r="B52" i="128"/>
  <c r="J51" i="128"/>
  <c r="D51" i="128"/>
  <c r="C51" i="128"/>
  <c r="B51" i="128"/>
  <c r="J50" i="128"/>
  <c r="D50" i="128"/>
  <c r="C50" i="128"/>
  <c r="B50" i="128"/>
  <c r="J49" i="128"/>
  <c r="D49" i="128"/>
  <c r="C49" i="128"/>
  <c r="B49" i="128"/>
  <c r="J48" i="128"/>
  <c r="D48" i="128"/>
  <c r="C48" i="128"/>
  <c r="B48" i="128"/>
  <c r="J47" i="128"/>
  <c r="D47" i="128"/>
  <c r="C47" i="128"/>
  <c r="B47" i="128"/>
  <c r="J46" i="128"/>
  <c r="D46" i="128"/>
  <c r="C46" i="128"/>
  <c r="B46" i="128"/>
  <c r="J44" i="128"/>
  <c r="D44" i="128"/>
  <c r="C44" i="128"/>
  <c r="B44" i="128"/>
  <c r="J43" i="128"/>
  <c r="D43" i="128"/>
  <c r="C43" i="128"/>
  <c r="B43" i="128"/>
  <c r="J42" i="128"/>
  <c r="D42" i="128"/>
  <c r="C42" i="128"/>
  <c r="B42" i="128"/>
  <c r="J41" i="128"/>
  <c r="D41" i="128"/>
  <c r="C41" i="128"/>
  <c r="B41" i="128"/>
  <c r="J40" i="128"/>
  <c r="D40" i="128"/>
  <c r="C40" i="128"/>
  <c r="B40" i="128"/>
  <c r="J39" i="128"/>
  <c r="D39" i="128"/>
  <c r="C39" i="128"/>
  <c r="B39" i="128"/>
  <c r="J38" i="128"/>
  <c r="D38" i="128"/>
  <c r="C38" i="128"/>
  <c r="B38" i="128"/>
  <c r="J37" i="128"/>
  <c r="D37" i="128"/>
  <c r="C37" i="128"/>
  <c r="B37" i="128"/>
  <c r="J35" i="128"/>
  <c r="D35" i="128"/>
  <c r="C35" i="128"/>
  <c r="B35" i="128"/>
  <c r="J34" i="128"/>
  <c r="D34" i="128"/>
  <c r="C34" i="128"/>
  <c r="B34" i="128"/>
  <c r="J33" i="128"/>
  <c r="D33" i="128"/>
  <c r="C33" i="128"/>
  <c r="B33" i="128"/>
  <c r="J32" i="128"/>
  <c r="D32" i="128"/>
  <c r="C32" i="128"/>
  <c r="B32" i="128"/>
  <c r="J31" i="128"/>
  <c r="D31" i="128"/>
  <c r="C31" i="128"/>
  <c r="B31" i="128"/>
  <c r="J30" i="128"/>
  <c r="D30" i="128"/>
  <c r="C30" i="128"/>
  <c r="B30" i="128"/>
  <c r="J29" i="128"/>
  <c r="D29" i="128"/>
  <c r="C29" i="128"/>
  <c r="B29" i="128"/>
  <c r="J28" i="128"/>
  <c r="D28" i="128"/>
  <c r="C28" i="128"/>
  <c r="B28" i="128"/>
  <c r="D25" i="128"/>
  <c r="C25" i="128"/>
  <c r="B25" i="128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6" i="128"/>
  <c r="C16" i="128"/>
  <c r="B16" i="128"/>
  <c r="D15" i="128"/>
  <c r="C15" i="128"/>
  <c r="B15" i="128"/>
  <c r="D14" i="128"/>
  <c r="C14" i="128"/>
  <c r="B14" i="128"/>
  <c r="D13" i="128"/>
  <c r="C13" i="128"/>
  <c r="B13" i="128"/>
  <c r="D12" i="128"/>
  <c r="C12" i="128"/>
  <c r="B12" i="128"/>
  <c r="J11" i="128"/>
  <c r="D11" i="128"/>
  <c r="C11" i="128"/>
  <c r="B11" i="128"/>
  <c r="D17" i="127"/>
  <c r="C17" i="127"/>
  <c r="B17" i="127"/>
  <c r="D16" i="127"/>
  <c r="C16" i="127"/>
  <c r="B16" i="127"/>
  <c r="D15" i="127"/>
  <c r="C15" i="127"/>
  <c r="B15" i="127"/>
  <c r="D14" i="127"/>
  <c r="C14" i="127"/>
  <c r="B14" i="127"/>
  <c r="K13" i="127"/>
  <c r="D13" i="127"/>
  <c r="C13" i="127"/>
  <c r="B13" i="127"/>
  <c r="D12" i="127"/>
  <c r="C12" i="127"/>
  <c r="B12" i="127"/>
  <c r="D11" i="127"/>
  <c r="C11" i="127"/>
  <c r="B11" i="127"/>
  <c r="D10" i="127"/>
  <c r="C10" i="127"/>
  <c r="B10" i="127"/>
  <c r="J42" i="123"/>
  <c r="D42" i="123"/>
  <c r="C42" i="123"/>
  <c r="B42" i="123"/>
  <c r="J41" i="123"/>
  <c r="D41" i="123"/>
  <c r="C41" i="123"/>
  <c r="B41" i="123"/>
  <c r="J40" i="123"/>
  <c r="D40" i="123"/>
  <c r="C40" i="123"/>
  <c r="B40" i="123"/>
  <c r="J39" i="123"/>
  <c r="D39" i="123"/>
  <c r="C39" i="123"/>
  <c r="B39" i="123"/>
  <c r="J38" i="123"/>
  <c r="D38" i="123"/>
  <c r="C38" i="123"/>
  <c r="B38" i="123"/>
  <c r="J37" i="123"/>
  <c r="D37" i="123"/>
  <c r="C37" i="123"/>
  <c r="B37" i="123"/>
  <c r="J36" i="123"/>
  <c r="D36" i="123"/>
  <c r="C36" i="123"/>
  <c r="B36" i="123"/>
  <c r="J35" i="123"/>
  <c r="D35" i="123"/>
  <c r="C35" i="123"/>
  <c r="B35" i="123"/>
  <c r="J34" i="123"/>
  <c r="D34" i="123"/>
  <c r="C34" i="123"/>
  <c r="B34" i="123"/>
  <c r="J33" i="123"/>
  <c r="D33" i="123"/>
  <c r="C33" i="123"/>
  <c r="B33" i="123"/>
  <c r="J32" i="123"/>
  <c r="D32" i="123"/>
  <c r="C32" i="123"/>
  <c r="B32" i="123"/>
  <c r="J31" i="123"/>
  <c r="D31" i="123"/>
  <c r="C31" i="123"/>
  <c r="B31" i="123"/>
  <c r="J30" i="123"/>
  <c r="D30" i="123"/>
  <c r="C30" i="123"/>
  <c r="B30" i="123"/>
  <c r="J29" i="123"/>
  <c r="D29" i="123"/>
  <c r="C29" i="123"/>
  <c r="B29" i="123"/>
  <c r="J28" i="123"/>
  <c r="D28" i="123"/>
  <c r="C28" i="123"/>
  <c r="B28" i="123"/>
  <c r="J27" i="123"/>
  <c r="D27" i="123"/>
  <c r="C27" i="123"/>
  <c r="B27" i="123"/>
  <c r="D25" i="123"/>
  <c r="C25" i="123"/>
  <c r="B25" i="123"/>
  <c r="D24" i="123"/>
  <c r="C24" i="123"/>
  <c r="B24" i="123"/>
  <c r="D23" i="123"/>
  <c r="C23" i="123"/>
  <c r="B23" i="123"/>
  <c r="D22" i="123"/>
  <c r="C22" i="123"/>
  <c r="B22" i="123"/>
  <c r="D21" i="123"/>
  <c r="C21" i="123"/>
  <c r="B21" i="123"/>
  <c r="D20" i="123"/>
  <c r="C20" i="123"/>
  <c r="B20" i="123"/>
  <c r="D19" i="123"/>
  <c r="C19" i="123"/>
  <c r="B19" i="123"/>
  <c r="D18" i="123"/>
  <c r="C18" i="123"/>
  <c r="B18" i="123"/>
  <c r="D17" i="123"/>
  <c r="C17" i="123"/>
  <c r="B17" i="123"/>
  <c r="D16" i="123"/>
  <c r="C16" i="123"/>
  <c r="B16" i="123"/>
  <c r="D15" i="123"/>
  <c r="C15" i="123"/>
  <c r="B15" i="123"/>
  <c r="D14" i="123"/>
  <c r="C14" i="123"/>
  <c r="B14" i="123"/>
  <c r="D13" i="123"/>
  <c r="C13" i="123"/>
  <c r="B13" i="123"/>
  <c r="D12" i="123"/>
  <c r="C12" i="123"/>
  <c r="B12" i="123"/>
  <c r="D11" i="123"/>
  <c r="C11" i="123"/>
  <c r="B11" i="123"/>
  <c r="D10" i="123"/>
  <c r="C10" i="123"/>
  <c r="B10" i="123"/>
  <c r="J71" i="117"/>
  <c r="D71" i="117"/>
  <c r="C71" i="117"/>
  <c r="B71" i="117"/>
  <c r="J70" i="117"/>
  <c r="D70" i="117"/>
  <c r="C70" i="117"/>
  <c r="B70" i="117"/>
  <c r="J69" i="117"/>
  <c r="D69" i="117"/>
  <c r="C69" i="117"/>
  <c r="B69" i="117"/>
  <c r="J68" i="117"/>
  <c r="D68" i="117"/>
  <c r="C68" i="117"/>
  <c r="B68" i="117"/>
  <c r="J67" i="117"/>
  <c r="D67" i="117"/>
  <c r="C67" i="117"/>
  <c r="B67" i="117"/>
  <c r="J66" i="117"/>
  <c r="D66" i="117"/>
  <c r="C66" i="117"/>
  <c r="B66" i="117"/>
  <c r="J65" i="117"/>
  <c r="D65" i="117"/>
  <c r="C65" i="117"/>
  <c r="B65" i="117"/>
  <c r="J64" i="117"/>
  <c r="D64" i="117"/>
  <c r="C64" i="117"/>
  <c r="B64" i="117"/>
  <c r="J62" i="117"/>
  <c r="D62" i="117"/>
  <c r="C62" i="117"/>
  <c r="B62" i="117"/>
  <c r="J61" i="117"/>
  <c r="D61" i="117"/>
  <c r="C61" i="117"/>
  <c r="B61" i="117"/>
  <c r="J60" i="117"/>
  <c r="D60" i="117"/>
  <c r="C60" i="117"/>
  <c r="B60" i="117"/>
  <c r="J59" i="117"/>
  <c r="D59" i="117"/>
  <c r="C59" i="117"/>
  <c r="B59" i="117"/>
  <c r="J58" i="117"/>
  <c r="D58" i="117"/>
  <c r="C58" i="117"/>
  <c r="B58" i="117"/>
  <c r="J57" i="117"/>
  <c r="D57" i="117"/>
  <c r="C57" i="117"/>
  <c r="B57" i="117"/>
  <c r="J56" i="117"/>
  <c r="D56" i="117"/>
  <c r="C56" i="117"/>
  <c r="B56" i="117"/>
  <c r="J55" i="117"/>
  <c r="D55" i="117"/>
  <c r="C55" i="117"/>
  <c r="B55" i="117"/>
  <c r="J53" i="117"/>
  <c r="D53" i="117"/>
  <c r="C53" i="117"/>
  <c r="B53" i="117"/>
  <c r="J52" i="117"/>
  <c r="D52" i="117"/>
  <c r="C52" i="117"/>
  <c r="B52" i="117"/>
  <c r="J51" i="117"/>
  <c r="D51" i="117"/>
  <c r="C51" i="117"/>
  <c r="B51" i="117"/>
  <c r="J50" i="117"/>
  <c r="D50" i="117"/>
  <c r="C50" i="117"/>
  <c r="B50" i="117"/>
  <c r="J49" i="117"/>
  <c r="D49" i="117"/>
  <c r="C49" i="117"/>
  <c r="B49" i="117"/>
  <c r="J48" i="117"/>
  <c r="D48" i="117"/>
  <c r="C48" i="117"/>
  <c r="B48" i="117"/>
  <c r="J47" i="117"/>
  <c r="D47" i="117"/>
  <c r="C47" i="117"/>
  <c r="B47" i="117"/>
  <c r="J46" i="117"/>
  <c r="D46" i="117"/>
  <c r="C46" i="117"/>
  <c r="B46" i="117"/>
  <c r="J44" i="117"/>
  <c r="D44" i="117"/>
  <c r="C44" i="117"/>
  <c r="B44" i="117"/>
  <c r="J43" i="117"/>
  <c r="D43" i="117"/>
  <c r="C43" i="117"/>
  <c r="B43" i="117"/>
  <c r="J42" i="117"/>
  <c r="D42" i="117"/>
  <c r="C42" i="117"/>
  <c r="B42" i="117"/>
  <c r="J41" i="117"/>
  <c r="D41" i="117"/>
  <c r="C41" i="117"/>
  <c r="B41" i="117"/>
  <c r="J40" i="117"/>
  <c r="D40" i="117"/>
  <c r="C40" i="117"/>
  <c r="B40" i="117"/>
  <c r="J39" i="117"/>
  <c r="D39" i="117"/>
  <c r="C39" i="117"/>
  <c r="B39" i="117"/>
  <c r="J38" i="117"/>
  <c r="D38" i="117"/>
  <c r="C38" i="117"/>
  <c r="B38" i="117"/>
  <c r="J37" i="117"/>
  <c r="D37" i="117"/>
  <c r="C37" i="117"/>
  <c r="B37" i="117"/>
  <c r="D35" i="117"/>
  <c r="C35" i="117"/>
  <c r="B35" i="117"/>
  <c r="D34" i="117"/>
  <c r="C34" i="117"/>
  <c r="B34" i="117"/>
  <c r="D33" i="117"/>
  <c r="C33" i="117"/>
  <c r="B33" i="117"/>
  <c r="D32" i="117"/>
  <c r="C32" i="117"/>
  <c r="B32" i="117"/>
  <c r="D31" i="117"/>
  <c r="C31" i="117"/>
  <c r="B31" i="117"/>
  <c r="D30" i="117"/>
  <c r="C30" i="117"/>
  <c r="B30" i="117"/>
  <c r="D29" i="117"/>
  <c r="C29" i="117"/>
  <c r="B29" i="117"/>
  <c r="D28" i="117"/>
  <c r="C28" i="117"/>
  <c r="B28" i="117"/>
  <c r="D26" i="117"/>
  <c r="C26" i="117"/>
  <c r="B26" i="117"/>
  <c r="D25" i="117"/>
  <c r="C25" i="117"/>
  <c r="B25" i="117"/>
  <c r="D24" i="117"/>
  <c r="C24" i="117"/>
  <c r="B24" i="117"/>
  <c r="D23" i="117"/>
  <c r="C23" i="117"/>
  <c r="B23" i="117"/>
  <c r="D22" i="117"/>
  <c r="C22" i="117"/>
  <c r="B22" i="117"/>
  <c r="D21" i="117"/>
  <c r="C21" i="117"/>
  <c r="B21" i="117"/>
  <c r="D20" i="117"/>
  <c r="C20" i="117"/>
  <c r="B20" i="117"/>
  <c r="D19" i="117"/>
  <c r="C19" i="117"/>
  <c r="B19" i="117"/>
  <c r="D17" i="117"/>
  <c r="C17" i="117"/>
  <c r="B17" i="117"/>
  <c r="D16" i="117"/>
  <c r="C16" i="117"/>
  <c r="B16" i="117"/>
  <c r="D15" i="117"/>
  <c r="C15" i="117"/>
  <c r="B15" i="117"/>
  <c r="D14" i="117"/>
  <c r="C14" i="117"/>
  <c r="B14" i="117"/>
  <c r="D13" i="117"/>
  <c r="C13" i="117"/>
  <c r="B13" i="117"/>
  <c r="D12" i="117"/>
  <c r="C12" i="117"/>
  <c r="B12" i="117"/>
  <c r="D11" i="117"/>
  <c r="C11" i="117"/>
  <c r="B11" i="117"/>
  <c r="K17" i="118"/>
  <c r="D17" i="118"/>
  <c r="C17" i="118"/>
  <c r="B17" i="118"/>
  <c r="K16" i="118"/>
  <c r="D16" i="118"/>
  <c r="C16" i="118"/>
  <c r="B16" i="118"/>
  <c r="K15" i="118"/>
  <c r="D15" i="118"/>
  <c r="C15" i="118"/>
  <c r="B15" i="118"/>
  <c r="K14" i="118"/>
  <c r="D14" i="118"/>
  <c r="C14" i="118"/>
  <c r="B14" i="118"/>
  <c r="K13" i="118"/>
  <c r="D13" i="118"/>
  <c r="C13" i="118"/>
  <c r="B13" i="118"/>
  <c r="K12" i="118"/>
  <c r="D12" i="118"/>
  <c r="C12" i="118"/>
  <c r="B12" i="118"/>
  <c r="K11" i="118"/>
  <c r="D11" i="118"/>
  <c r="C11" i="118"/>
  <c r="B11" i="118"/>
  <c r="K10" i="118"/>
  <c r="D10" i="118"/>
  <c r="C10" i="118"/>
  <c r="B10" i="118"/>
  <c r="W15" i="110"/>
  <c r="G15" i="110"/>
  <c r="F15" i="110"/>
  <c r="E15" i="110"/>
  <c r="D15" i="110"/>
  <c r="C15" i="110"/>
  <c r="B15" i="110"/>
  <c r="W13" i="110"/>
  <c r="G13" i="110"/>
  <c r="E13" i="110"/>
  <c r="D13" i="110"/>
  <c r="C13" i="110"/>
  <c r="B13" i="110"/>
  <c r="W19" i="110"/>
  <c r="G19" i="110"/>
  <c r="E19" i="110"/>
  <c r="D19" i="110"/>
  <c r="C19" i="110"/>
  <c r="B19" i="110"/>
  <c r="W21" i="110"/>
  <c r="G21" i="110"/>
  <c r="E21" i="110"/>
  <c r="D21" i="110"/>
  <c r="C21" i="110"/>
  <c r="B21" i="110"/>
  <c r="W16" i="110"/>
  <c r="G16" i="110"/>
  <c r="F16" i="110"/>
  <c r="E16" i="110"/>
  <c r="D16" i="110"/>
  <c r="C16" i="110"/>
  <c r="B16" i="110"/>
  <c r="W14" i="110"/>
  <c r="G14" i="110"/>
  <c r="F14" i="110"/>
  <c r="E14" i="110"/>
  <c r="D14" i="110"/>
  <c r="C14" i="110"/>
  <c r="B14" i="110"/>
  <c r="W18" i="110"/>
  <c r="G18" i="110"/>
  <c r="E18" i="110"/>
  <c r="D18" i="110"/>
  <c r="C18" i="110"/>
  <c r="B18" i="110"/>
  <c r="W20" i="110"/>
  <c r="G20" i="110"/>
  <c r="E20" i="110"/>
  <c r="D20" i="110"/>
  <c r="C20" i="110"/>
  <c r="B20" i="110"/>
  <c r="W17" i="110"/>
  <c r="G17" i="110"/>
  <c r="F17" i="110"/>
  <c r="E17" i="110"/>
  <c r="D17" i="110"/>
  <c r="C17" i="110"/>
  <c r="B17" i="110"/>
  <c r="W14" i="92"/>
  <c r="G14" i="92"/>
  <c r="E14" i="92"/>
  <c r="D14" i="92"/>
  <c r="C14" i="92"/>
  <c r="B14" i="92"/>
  <c r="W13" i="92"/>
  <c r="G13" i="92"/>
  <c r="F13" i="92"/>
  <c r="E13" i="92"/>
  <c r="D13" i="92"/>
  <c r="C13" i="92"/>
  <c r="B13" i="92"/>
  <c r="W17" i="92"/>
  <c r="G17" i="92"/>
  <c r="E17" i="92"/>
  <c r="D17" i="92"/>
  <c r="C17" i="92"/>
  <c r="B17" i="92"/>
  <c r="W21" i="92"/>
  <c r="G21" i="92"/>
  <c r="F21" i="92"/>
  <c r="E21" i="92"/>
  <c r="D21" i="92"/>
  <c r="C21" i="92"/>
  <c r="B21" i="92"/>
  <c r="W15" i="92"/>
  <c r="G15" i="92"/>
  <c r="E15" i="92"/>
  <c r="D15" i="92"/>
  <c r="C15" i="92"/>
  <c r="B15" i="92"/>
  <c r="W16" i="92"/>
  <c r="G16" i="92"/>
  <c r="F16" i="92"/>
  <c r="E16" i="92"/>
  <c r="D16" i="92"/>
  <c r="C16" i="92"/>
  <c r="B16" i="92"/>
  <c r="W19" i="92"/>
  <c r="G19" i="92"/>
  <c r="E19" i="92"/>
  <c r="D19" i="92"/>
  <c r="C19" i="92"/>
  <c r="B19" i="92"/>
  <c r="W18" i="92"/>
  <c r="G18" i="92"/>
  <c r="F18" i="92"/>
  <c r="E18" i="92"/>
  <c r="D18" i="92"/>
  <c r="C18" i="92"/>
  <c r="B18" i="92"/>
  <c r="W20" i="92"/>
  <c r="G20" i="92"/>
  <c r="E20" i="92"/>
  <c r="D20" i="92"/>
  <c r="C20" i="92"/>
  <c r="B20" i="92"/>
  <c r="F25" i="87"/>
  <c r="F29" i="87"/>
  <c r="F21" i="87"/>
  <c r="F27" i="87"/>
  <c r="F33" i="87"/>
  <c r="F39" i="87"/>
  <c r="F13" i="87"/>
  <c r="F51" i="87"/>
  <c r="B25" i="87"/>
  <c r="C25" i="87"/>
  <c r="D25" i="87"/>
  <c r="E25" i="87"/>
  <c r="G25" i="87"/>
  <c r="W25" i="87"/>
  <c r="B29" i="87"/>
  <c r="C29" i="87"/>
  <c r="D29" i="87"/>
  <c r="E29" i="87"/>
  <c r="G29" i="87"/>
  <c r="W29" i="87"/>
  <c r="B17" i="87"/>
  <c r="C17" i="87"/>
  <c r="D17" i="87"/>
  <c r="E17" i="87"/>
  <c r="G17" i="87"/>
  <c r="V17" i="87"/>
  <c r="W17" i="87"/>
  <c r="B21" i="87"/>
  <c r="C21" i="87"/>
  <c r="D21" i="87"/>
  <c r="E21" i="87"/>
  <c r="G21" i="87"/>
  <c r="W21" i="87"/>
  <c r="B27" i="87"/>
  <c r="C27" i="87"/>
  <c r="D27" i="87"/>
  <c r="E27" i="87"/>
  <c r="G27" i="87"/>
  <c r="V27" i="87"/>
  <c r="W27" i="87"/>
  <c r="B33" i="87"/>
  <c r="C33" i="87"/>
  <c r="D33" i="87"/>
  <c r="E33" i="87"/>
  <c r="G33" i="87"/>
  <c r="W33" i="87"/>
  <c r="B39" i="87"/>
  <c r="C39" i="87"/>
  <c r="D39" i="87"/>
  <c r="E39" i="87"/>
  <c r="G39" i="87"/>
  <c r="W39" i="87"/>
  <c r="B13" i="87"/>
  <c r="C13" i="87"/>
  <c r="D13" i="87"/>
  <c r="E13" i="87"/>
  <c r="G13" i="87"/>
  <c r="W13" i="87"/>
  <c r="W35" i="87"/>
  <c r="W45" i="87"/>
  <c r="B51" i="87"/>
  <c r="C51" i="87"/>
  <c r="D51" i="87"/>
  <c r="E51" i="87"/>
  <c r="G51" i="87"/>
  <c r="W51" i="87"/>
  <c r="L15" i="81"/>
  <c r="G15" i="81"/>
  <c r="F15" i="81"/>
  <c r="E15" i="81"/>
  <c r="D15" i="81"/>
  <c r="C15" i="81"/>
  <c r="B15" i="81"/>
  <c r="L16" i="81"/>
  <c r="G16" i="81"/>
  <c r="F16" i="81"/>
  <c r="E16" i="81"/>
  <c r="D16" i="81"/>
  <c r="C16" i="81"/>
  <c r="B16" i="81"/>
  <c r="L12" i="81"/>
  <c r="G12" i="81"/>
  <c r="F12" i="81"/>
  <c r="E12" i="81"/>
  <c r="D12" i="81"/>
  <c r="C12" i="81"/>
  <c r="B12" i="81"/>
  <c r="L14" i="81"/>
  <c r="G14" i="81"/>
  <c r="F14" i="81"/>
  <c r="E14" i="81"/>
  <c r="D14" i="81"/>
  <c r="C14" i="81"/>
  <c r="B14" i="81"/>
  <c r="L17" i="81"/>
  <c r="G17" i="81"/>
  <c r="F17" i="81"/>
  <c r="E17" i="81"/>
  <c r="D17" i="81"/>
  <c r="C17" i="81"/>
  <c r="B17" i="81"/>
  <c r="L13" i="81"/>
  <c r="G13" i="81"/>
  <c r="F13" i="81"/>
  <c r="E13" i="81"/>
  <c r="D13" i="81"/>
  <c r="C13" i="81"/>
  <c r="B13" i="81"/>
  <c r="P13" i="66"/>
  <c r="G13" i="66"/>
  <c r="F13" i="66"/>
  <c r="E13" i="66"/>
  <c r="D13" i="66"/>
  <c r="C13" i="66"/>
  <c r="B13" i="66"/>
  <c r="P23" i="66"/>
  <c r="G23" i="66"/>
  <c r="F23" i="66"/>
  <c r="E23" i="66"/>
  <c r="D23" i="66"/>
  <c r="C23" i="66"/>
  <c r="B23" i="66"/>
  <c r="P17" i="66"/>
  <c r="G17" i="66"/>
  <c r="F17" i="66"/>
  <c r="E17" i="66"/>
  <c r="D17" i="66"/>
  <c r="C17" i="66"/>
  <c r="B17" i="66"/>
  <c r="P22" i="66"/>
  <c r="G22" i="66"/>
  <c r="F22" i="66"/>
  <c r="E22" i="66"/>
  <c r="D22" i="66"/>
  <c r="C22" i="66"/>
  <c r="B22" i="66"/>
  <c r="P18" i="66"/>
  <c r="G18" i="66"/>
  <c r="F18" i="66"/>
  <c r="E18" i="66"/>
  <c r="D18" i="66"/>
  <c r="C18" i="66"/>
  <c r="B18" i="66"/>
  <c r="P21" i="66"/>
  <c r="G21" i="66"/>
  <c r="F21" i="66"/>
  <c r="E21" i="66"/>
  <c r="D21" i="66"/>
  <c r="C21" i="66"/>
  <c r="B21" i="66"/>
  <c r="P19" i="66"/>
  <c r="G19" i="66"/>
  <c r="F19" i="66"/>
  <c r="E19" i="66"/>
  <c r="D19" i="66"/>
  <c r="C19" i="66"/>
  <c r="B19" i="66"/>
  <c r="P16" i="66"/>
  <c r="G16" i="66"/>
  <c r="F16" i="66"/>
  <c r="E16" i="66"/>
  <c r="D16" i="66"/>
  <c r="C16" i="66"/>
  <c r="B16" i="66"/>
  <c r="P15" i="66"/>
  <c r="G15" i="66"/>
  <c r="F15" i="66"/>
  <c r="E15" i="66"/>
  <c r="D15" i="66"/>
  <c r="C15" i="66"/>
  <c r="B15" i="66"/>
  <c r="P12" i="66"/>
  <c r="G12" i="66"/>
  <c r="F12" i="66"/>
  <c r="E12" i="66"/>
  <c r="D12" i="66"/>
  <c r="C12" i="66"/>
  <c r="B12" i="66"/>
  <c r="P20" i="66"/>
  <c r="G20" i="66"/>
  <c r="F20" i="66"/>
  <c r="E20" i="66"/>
  <c r="D20" i="66"/>
  <c r="C20" i="66"/>
  <c r="B20" i="66"/>
  <c r="P14" i="66"/>
  <c r="G14" i="66"/>
  <c r="F14" i="66"/>
  <c r="E14" i="66"/>
  <c r="D14" i="66"/>
  <c r="C14" i="66"/>
  <c r="B14" i="66"/>
  <c r="L55" i="49"/>
  <c r="K55" i="49"/>
  <c r="G55" i="49"/>
  <c r="F55" i="49"/>
  <c r="E55" i="49"/>
  <c r="D55" i="49"/>
  <c r="C55" i="49"/>
  <c r="B55" i="49"/>
  <c r="L54" i="49"/>
  <c r="K54" i="49"/>
  <c r="G54" i="49"/>
  <c r="F54" i="49"/>
  <c r="E54" i="49"/>
  <c r="D54" i="49"/>
  <c r="C54" i="49"/>
  <c r="B54" i="49"/>
  <c r="L53" i="49"/>
  <c r="K53" i="49"/>
  <c r="G53" i="49"/>
  <c r="F53" i="49"/>
  <c r="E53" i="49"/>
  <c r="D53" i="49"/>
  <c r="C53" i="49"/>
  <c r="B53" i="49"/>
  <c r="L52" i="49"/>
  <c r="K52" i="49"/>
  <c r="G52" i="49"/>
  <c r="F52" i="49"/>
  <c r="E52" i="49"/>
  <c r="D52" i="49"/>
  <c r="C52" i="49"/>
  <c r="B52" i="49"/>
  <c r="L51" i="49"/>
  <c r="K51" i="49"/>
  <c r="G51" i="49"/>
  <c r="F51" i="49"/>
  <c r="E51" i="49"/>
  <c r="D51" i="49"/>
  <c r="C51" i="49"/>
  <c r="B51" i="49"/>
  <c r="L50" i="49"/>
  <c r="K50" i="49"/>
  <c r="G50" i="49"/>
  <c r="F50" i="49"/>
  <c r="E50" i="49"/>
  <c r="D50" i="49"/>
  <c r="C50" i="49"/>
  <c r="B50" i="49"/>
  <c r="L49" i="49"/>
  <c r="K49" i="49"/>
  <c r="G49" i="49"/>
  <c r="F49" i="49"/>
  <c r="E49" i="49"/>
  <c r="D49" i="49"/>
  <c r="C49" i="49"/>
  <c r="B49" i="49"/>
  <c r="L48" i="49"/>
  <c r="K48" i="49"/>
  <c r="G48" i="49"/>
  <c r="F48" i="49"/>
  <c r="E48" i="49"/>
  <c r="D48" i="49"/>
  <c r="C48" i="49"/>
  <c r="B48" i="49"/>
  <c r="L47" i="49"/>
  <c r="K47" i="49"/>
  <c r="G47" i="49"/>
  <c r="F47" i="49"/>
  <c r="E47" i="49"/>
  <c r="D47" i="49"/>
  <c r="C47" i="49"/>
  <c r="B47" i="49"/>
  <c r="L46" i="49"/>
  <c r="K46" i="49"/>
  <c r="G46" i="49"/>
  <c r="F46" i="49"/>
  <c r="E46" i="49"/>
  <c r="D46" i="49"/>
  <c r="C46" i="49"/>
  <c r="B46" i="49"/>
  <c r="L45" i="49"/>
  <c r="K45" i="49"/>
  <c r="G45" i="49"/>
  <c r="F45" i="49"/>
  <c r="E45" i="49"/>
  <c r="D45" i="49"/>
  <c r="C45" i="49"/>
  <c r="B45" i="49"/>
  <c r="L44" i="49"/>
  <c r="K44" i="49"/>
  <c r="G44" i="49"/>
  <c r="F44" i="49"/>
  <c r="E44" i="49"/>
  <c r="D44" i="49"/>
  <c r="C44" i="49"/>
  <c r="B44" i="49"/>
  <c r="L43" i="49"/>
  <c r="K43" i="49"/>
  <c r="G43" i="49"/>
  <c r="F43" i="49"/>
  <c r="E43" i="49"/>
  <c r="D43" i="49"/>
  <c r="C43" i="49"/>
  <c r="B43" i="49"/>
  <c r="L42" i="49"/>
  <c r="K42" i="49"/>
  <c r="G42" i="49"/>
  <c r="F42" i="49"/>
  <c r="E42" i="49"/>
  <c r="D42" i="49"/>
  <c r="C42" i="49"/>
  <c r="B42" i="49"/>
  <c r="L41" i="49"/>
  <c r="K41" i="49"/>
  <c r="G41" i="49"/>
  <c r="F41" i="49"/>
  <c r="E41" i="49"/>
  <c r="D41" i="49"/>
  <c r="C41" i="49"/>
  <c r="B41" i="49"/>
  <c r="L40" i="49"/>
  <c r="K40" i="49"/>
  <c r="G40" i="49"/>
  <c r="F40" i="49"/>
  <c r="E40" i="49"/>
  <c r="D40" i="49"/>
  <c r="C40" i="49"/>
  <c r="B40" i="49"/>
  <c r="L39" i="49"/>
  <c r="K39" i="49"/>
  <c r="G39" i="49"/>
  <c r="F39" i="49"/>
  <c r="E39" i="49"/>
  <c r="D39" i="49"/>
  <c r="C39" i="49"/>
  <c r="B39" i="49"/>
  <c r="L38" i="49"/>
  <c r="K38" i="49"/>
  <c r="G38" i="49"/>
  <c r="F38" i="49"/>
  <c r="E38" i="49"/>
  <c r="D38" i="49"/>
  <c r="C38" i="49"/>
  <c r="B38" i="49"/>
  <c r="L37" i="49"/>
  <c r="K37" i="49"/>
  <c r="G37" i="49"/>
  <c r="F37" i="49"/>
  <c r="E37" i="49"/>
  <c r="D37" i="49"/>
  <c r="C37" i="49"/>
  <c r="B37" i="49"/>
  <c r="L36" i="49"/>
  <c r="K36" i="49"/>
  <c r="G36" i="49"/>
  <c r="F36" i="49"/>
  <c r="E36" i="49"/>
  <c r="D36" i="49"/>
  <c r="C36" i="49"/>
  <c r="B36" i="49"/>
  <c r="L35" i="49"/>
  <c r="K35" i="49"/>
  <c r="G35" i="49"/>
  <c r="F35" i="49"/>
  <c r="E35" i="49"/>
  <c r="D35" i="49"/>
  <c r="C35" i="49"/>
  <c r="B35" i="49"/>
  <c r="L34" i="49"/>
  <c r="K34" i="49"/>
  <c r="G34" i="49"/>
  <c r="F34" i="49"/>
  <c r="E34" i="49"/>
  <c r="D34" i="49"/>
  <c r="C34" i="49"/>
  <c r="B34" i="49"/>
  <c r="L33" i="49"/>
  <c r="K33" i="49"/>
  <c r="G33" i="49"/>
  <c r="F33" i="49"/>
  <c r="E33" i="49"/>
  <c r="D33" i="49"/>
  <c r="C33" i="49"/>
  <c r="B33" i="49"/>
  <c r="L32" i="49"/>
  <c r="K32" i="49"/>
  <c r="G32" i="49"/>
  <c r="F32" i="49"/>
  <c r="E32" i="49"/>
  <c r="D32" i="49"/>
  <c r="C32" i="49"/>
  <c r="B32" i="49"/>
  <c r="L31" i="49"/>
  <c r="K31" i="49"/>
  <c r="G31" i="49"/>
  <c r="F31" i="49"/>
  <c r="E31" i="49"/>
  <c r="D31" i="49"/>
  <c r="C31" i="49"/>
  <c r="B31" i="49"/>
  <c r="L30" i="49"/>
  <c r="K30" i="49"/>
  <c r="G30" i="49"/>
  <c r="F30" i="49"/>
  <c r="E30" i="49"/>
  <c r="D30" i="49"/>
  <c r="C30" i="49"/>
  <c r="B30" i="49"/>
  <c r="L29" i="49"/>
  <c r="K29" i="49"/>
  <c r="G29" i="49"/>
  <c r="F29" i="49"/>
  <c r="E29" i="49"/>
  <c r="D29" i="49"/>
  <c r="C29" i="49"/>
  <c r="B29" i="49"/>
  <c r="L28" i="49"/>
  <c r="K28" i="49"/>
  <c r="G28" i="49"/>
  <c r="F28" i="49"/>
  <c r="E28" i="49"/>
  <c r="D28" i="49"/>
  <c r="C28" i="49"/>
  <c r="B28" i="49"/>
  <c r="L27" i="49"/>
  <c r="K27" i="49"/>
  <c r="G27" i="49"/>
  <c r="F27" i="49"/>
  <c r="E27" i="49"/>
  <c r="D27" i="49"/>
  <c r="C27" i="49"/>
  <c r="B27" i="49"/>
  <c r="L26" i="49"/>
  <c r="K26" i="49"/>
  <c r="G26" i="49"/>
  <c r="F26" i="49"/>
  <c r="E26" i="49"/>
  <c r="D26" i="49"/>
  <c r="C26" i="49"/>
  <c r="B26" i="49"/>
  <c r="L25" i="49"/>
  <c r="K25" i="49"/>
  <c r="G25" i="49"/>
  <c r="F25" i="49"/>
  <c r="E25" i="49"/>
  <c r="D25" i="49"/>
  <c r="C25" i="49"/>
  <c r="B25" i="49"/>
  <c r="L24" i="49"/>
  <c r="K24" i="49"/>
  <c r="G24" i="49"/>
  <c r="F24" i="49"/>
  <c r="E24" i="49"/>
  <c r="D24" i="49"/>
  <c r="C24" i="49"/>
  <c r="B24" i="49"/>
  <c r="L23" i="49"/>
  <c r="K23" i="49"/>
  <c r="G23" i="49"/>
  <c r="F23" i="49"/>
  <c r="E23" i="49"/>
  <c r="D23" i="49"/>
  <c r="C23" i="49"/>
  <c r="B23" i="49"/>
  <c r="L22" i="49"/>
  <c r="K22" i="49"/>
  <c r="G22" i="49"/>
  <c r="F22" i="49"/>
  <c r="E22" i="49"/>
  <c r="D22" i="49"/>
  <c r="C22" i="49"/>
  <c r="B22" i="49"/>
  <c r="L21" i="49"/>
  <c r="K21" i="49"/>
  <c r="G21" i="49"/>
  <c r="F21" i="49"/>
  <c r="E21" i="49"/>
  <c r="D21" i="49"/>
  <c r="C21" i="49"/>
  <c r="B21" i="49"/>
  <c r="L20" i="49"/>
  <c r="K20" i="49"/>
  <c r="G20" i="49"/>
  <c r="F20" i="49"/>
  <c r="E20" i="49"/>
  <c r="D20" i="49"/>
  <c r="C20" i="49"/>
  <c r="B20" i="49"/>
  <c r="L19" i="49"/>
  <c r="K19" i="49"/>
  <c r="G19" i="49"/>
  <c r="F19" i="49"/>
  <c r="E19" i="49"/>
  <c r="D19" i="49"/>
  <c r="C19" i="49"/>
  <c r="B19" i="49"/>
  <c r="L18" i="49"/>
  <c r="K18" i="49"/>
  <c r="G18" i="49"/>
  <c r="F18" i="49"/>
  <c r="E18" i="49"/>
  <c r="D18" i="49"/>
  <c r="C18" i="49"/>
  <c r="B18" i="49"/>
  <c r="L17" i="49"/>
  <c r="K17" i="49"/>
  <c r="G17" i="49"/>
  <c r="F17" i="49"/>
  <c r="E17" i="49"/>
  <c r="D17" i="49"/>
  <c r="C17" i="49"/>
  <c r="B17" i="49"/>
  <c r="L13" i="49"/>
  <c r="G13" i="49"/>
  <c r="F13" i="49"/>
  <c r="E13" i="49"/>
  <c r="D13" i="49"/>
  <c r="C13" i="49"/>
  <c r="B13" i="49"/>
  <c r="L14" i="49"/>
  <c r="G14" i="49"/>
  <c r="F14" i="49"/>
  <c r="E14" i="49"/>
  <c r="D14" i="49"/>
  <c r="C14" i="49"/>
  <c r="B14" i="49"/>
  <c r="L12" i="49"/>
  <c r="K12" i="49"/>
  <c r="G12" i="49"/>
  <c r="F12" i="49"/>
  <c r="E12" i="49"/>
  <c r="D12" i="49"/>
  <c r="C12" i="49"/>
  <c r="B12" i="49"/>
  <c r="L16" i="49"/>
  <c r="G16" i="49"/>
  <c r="F16" i="49"/>
  <c r="E16" i="49"/>
  <c r="D16" i="49"/>
  <c r="C16" i="49"/>
  <c r="B16" i="49"/>
  <c r="L15" i="49"/>
  <c r="G15" i="49"/>
  <c r="F15" i="49"/>
  <c r="E15" i="49"/>
  <c r="D15" i="49"/>
  <c r="C15" i="49"/>
  <c r="B15" i="49"/>
  <c r="M19" i="76"/>
  <c r="G19" i="76"/>
  <c r="F19" i="76"/>
  <c r="E19" i="76"/>
  <c r="D19" i="76"/>
  <c r="C19" i="76"/>
  <c r="B19" i="76"/>
  <c r="M15" i="76"/>
  <c r="G15" i="76"/>
  <c r="F15" i="76"/>
  <c r="E15" i="76"/>
  <c r="D15" i="76"/>
  <c r="C15" i="76"/>
  <c r="B15" i="76"/>
  <c r="M24" i="76"/>
  <c r="G24" i="76"/>
  <c r="F24" i="76"/>
  <c r="E24" i="76"/>
  <c r="D24" i="76"/>
  <c r="C24" i="76"/>
  <c r="B24" i="76"/>
  <c r="M26" i="76"/>
  <c r="G26" i="76"/>
  <c r="F26" i="76"/>
  <c r="E26" i="76"/>
  <c r="D26" i="76"/>
  <c r="C26" i="76"/>
  <c r="B26" i="76"/>
  <c r="M13" i="76"/>
  <c r="G13" i="76"/>
  <c r="F13" i="76"/>
  <c r="E13" i="76"/>
  <c r="D13" i="76"/>
  <c r="C13" i="76"/>
  <c r="B13" i="76"/>
  <c r="M12" i="76"/>
  <c r="G12" i="76"/>
  <c r="F12" i="76"/>
  <c r="E12" i="76"/>
  <c r="D12" i="76"/>
  <c r="C12" i="76"/>
  <c r="B12" i="76"/>
  <c r="M35" i="76"/>
  <c r="G35" i="76"/>
  <c r="F35" i="76"/>
  <c r="E35" i="76"/>
  <c r="D35" i="76"/>
  <c r="C35" i="76"/>
  <c r="B35" i="76"/>
  <c r="M20" i="76"/>
  <c r="G20" i="76"/>
  <c r="F20" i="76"/>
  <c r="E20" i="76"/>
  <c r="D20" i="76"/>
  <c r="C20" i="76"/>
  <c r="B20" i="76"/>
  <c r="M16" i="76"/>
  <c r="G16" i="76"/>
  <c r="F16" i="76"/>
  <c r="E16" i="76"/>
  <c r="D16" i="76"/>
  <c r="C16" i="76"/>
  <c r="B16" i="76"/>
  <c r="M14" i="76"/>
  <c r="G14" i="76"/>
  <c r="F14" i="76"/>
  <c r="E14" i="76"/>
  <c r="D14" i="76"/>
  <c r="C14" i="76"/>
  <c r="B14" i="76"/>
  <c r="M21" i="76"/>
  <c r="G21" i="76"/>
  <c r="F21" i="76"/>
  <c r="E21" i="76"/>
  <c r="D21" i="76"/>
  <c r="C21" i="76"/>
  <c r="B21" i="76"/>
  <c r="M23" i="76"/>
  <c r="G23" i="76"/>
  <c r="F23" i="76"/>
  <c r="E23" i="76"/>
  <c r="D23" i="76"/>
  <c r="C23" i="76"/>
  <c r="B23" i="76"/>
  <c r="M17" i="76"/>
  <c r="G17" i="76"/>
  <c r="F17" i="76"/>
  <c r="E17" i="76"/>
  <c r="D17" i="76"/>
  <c r="C17" i="76"/>
  <c r="B17" i="76"/>
  <c r="M33" i="76"/>
  <c r="G33" i="76"/>
  <c r="F33" i="76"/>
  <c r="E33" i="76"/>
  <c r="D33" i="76"/>
  <c r="C33" i="76"/>
  <c r="B33" i="76"/>
  <c r="M36" i="76"/>
  <c r="G36" i="76"/>
  <c r="F36" i="76"/>
  <c r="E36" i="76"/>
  <c r="D36" i="76"/>
  <c r="C36" i="76"/>
  <c r="B36" i="76"/>
  <c r="M22" i="76"/>
  <c r="G22" i="76"/>
  <c r="F22" i="76"/>
  <c r="E22" i="76"/>
  <c r="D22" i="76"/>
  <c r="C22" i="76"/>
  <c r="B22" i="76"/>
  <c r="M31" i="76"/>
  <c r="G31" i="76"/>
  <c r="F31" i="76"/>
  <c r="E31" i="76"/>
  <c r="D31" i="76"/>
  <c r="C31" i="76"/>
  <c r="B31" i="76"/>
  <c r="M30" i="76"/>
  <c r="G30" i="76"/>
  <c r="F30" i="76"/>
  <c r="E30" i="76"/>
  <c r="D30" i="76"/>
  <c r="C30" i="76"/>
  <c r="B30" i="76"/>
  <c r="M18" i="76"/>
  <c r="G18" i="76"/>
  <c r="F18" i="76"/>
  <c r="E18" i="76"/>
  <c r="D18" i="76"/>
  <c r="C18" i="76"/>
  <c r="B18" i="76"/>
  <c r="M29" i="76"/>
  <c r="G29" i="76"/>
  <c r="F29" i="76"/>
  <c r="E29" i="76"/>
  <c r="D29" i="76"/>
  <c r="C29" i="76"/>
  <c r="B29" i="76"/>
  <c r="M28" i="76"/>
  <c r="G28" i="76"/>
  <c r="F28" i="76"/>
  <c r="E28" i="76"/>
  <c r="D28" i="76"/>
  <c r="C28" i="76"/>
  <c r="B28" i="76"/>
  <c r="M25" i="76"/>
  <c r="G25" i="76"/>
  <c r="F25" i="76"/>
  <c r="E25" i="76"/>
  <c r="D25" i="76"/>
  <c r="C25" i="76"/>
  <c r="B25" i="76"/>
  <c r="M32" i="76"/>
  <c r="G32" i="76"/>
  <c r="F32" i="76"/>
  <c r="E32" i="76"/>
  <c r="D32" i="76"/>
  <c r="C32" i="76"/>
  <c r="B32" i="76"/>
  <c r="M34" i="76"/>
  <c r="G34" i="76"/>
  <c r="F34" i="76"/>
  <c r="E34" i="76"/>
  <c r="D34" i="76"/>
  <c r="C34" i="76"/>
  <c r="B34" i="76"/>
  <c r="M27" i="76"/>
  <c r="G27" i="76"/>
  <c r="F27" i="76"/>
  <c r="E27" i="76"/>
  <c r="D27" i="76"/>
  <c r="C27" i="76"/>
  <c r="B27" i="76"/>
  <c r="F22" i="40"/>
  <c r="F34" i="40"/>
  <c r="F18" i="40"/>
  <c r="F29" i="40"/>
  <c r="F32" i="40"/>
  <c r="F24" i="40"/>
  <c r="F33" i="40"/>
  <c r="F21" i="40"/>
  <c r="F13" i="40"/>
  <c r="F14" i="40"/>
  <c r="F20" i="40"/>
  <c r="F25" i="40"/>
  <c r="F31" i="40"/>
  <c r="F16" i="40"/>
  <c r="F23" i="40"/>
  <c r="F19" i="40"/>
  <c r="F15" i="40"/>
  <c r="F12" i="40"/>
  <c r="F28" i="40"/>
  <c r="F27" i="40"/>
  <c r="F30" i="40"/>
  <c r="F26" i="40"/>
  <c r="F17" i="40"/>
  <c r="B22" i="40"/>
  <c r="C22" i="40"/>
  <c r="D22" i="40"/>
  <c r="E22" i="40"/>
  <c r="G22" i="40"/>
  <c r="P22" i="40"/>
  <c r="B34" i="40"/>
  <c r="C34" i="40"/>
  <c r="D34" i="40"/>
  <c r="E34" i="40"/>
  <c r="G34" i="40"/>
  <c r="P34" i="40"/>
  <c r="B18" i="40"/>
  <c r="C18" i="40"/>
  <c r="D18" i="40"/>
  <c r="E18" i="40"/>
  <c r="G18" i="40"/>
  <c r="P18" i="40"/>
  <c r="B29" i="40"/>
  <c r="C29" i="40"/>
  <c r="D29" i="40"/>
  <c r="E29" i="40"/>
  <c r="G29" i="40"/>
  <c r="P29" i="40"/>
  <c r="B32" i="40"/>
  <c r="C32" i="40"/>
  <c r="D32" i="40"/>
  <c r="E32" i="40"/>
  <c r="G32" i="40"/>
  <c r="P32" i="40"/>
  <c r="B24" i="40"/>
  <c r="C24" i="40"/>
  <c r="D24" i="40"/>
  <c r="E24" i="40"/>
  <c r="G24" i="40"/>
  <c r="P24" i="40"/>
  <c r="B33" i="40"/>
  <c r="C33" i="40"/>
  <c r="D33" i="40"/>
  <c r="E33" i="40"/>
  <c r="G33" i="40"/>
  <c r="P33" i="40"/>
  <c r="B21" i="40"/>
  <c r="C21" i="40"/>
  <c r="D21" i="40"/>
  <c r="E21" i="40"/>
  <c r="G21" i="40"/>
  <c r="P21" i="40"/>
  <c r="B13" i="40"/>
  <c r="C13" i="40"/>
  <c r="D13" i="40"/>
  <c r="E13" i="40"/>
  <c r="G13" i="40"/>
  <c r="P13" i="40"/>
  <c r="B14" i="40"/>
  <c r="C14" i="40"/>
  <c r="D14" i="40"/>
  <c r="E14" i="40"/>
  <c r="G14" i="40"/>
  <c r="P14" i="40"/>
  <c r="B20" i="40"/>
  <c r="C20" i="40"/>
  <c r="D20" i="40"/>
  <c r="E20" i="40"/>
  <c r="G20" i="40"/>
  <c r="P20" i="40"/>
  <c r="B25" i="40"/>
  <c r="C25" i="40"/>
  <c r="D25" i="40"/>
  <c r="E25" i="40"/>
  <c r="G25" i="40"/>
  <c r="P25" i="40"/>
  <c r="B31" i="40"/>
  <c r="C31" i="40"/>
  <c r="D31" i="40"/>
  <c r="E31" i="40"/>
  <c r="G31" i="40"/>
  <c r="P31" i="40"/>
  <c r="B16" i="40"/>
  <c r="C16" i="40"/>
  <c r="D16" i="40"/>
  <c r="E16" i="40"/>
  <c r="G16" i="40"/>
  <c r="P16" i="40"/>
  <c r="B23" i="40"/>
  <c r="C23" i="40"/>
  <c r="D23" i="40"/>
  <c r="E23" i="40"/>
  <c r="G23" i="40"/>
  <c r="P23" i="40"/>
  <c r="B19" i="40"/>
  <c r="C19" i="40"/>
  <c r="D19" i="40"/>
  <c r="E19" i="40"/>
  <c r="G19" i="40"/>
  <c r="P19" i="40"/>
  <c r="B15" i="40"/>
  <c r="C15" i="40"/>
  <c r="D15" i="40"/>
  <c r="E15" i="40"/>
  <c r="G15" i="40"/>
  <c r="P15" i="40"/>
  <c r="B12" i="40"/>
  <c r="C12" i="40"/>
  <c r="D12" i="40"/>
  <c r="E12" i="40"/>
  <c r="G12" i="40"/>
  <c r="P12" i="40"/>
  <c r="B28" i="40"/>
  <c r="C28" i="40"/>
  <c r="D28" i="40"/>
  <c r="E28" i="40"/>
  <c r="G28" i="40"/>
  <c r="P28" i="40"/>
  <c r="B27" i="40"/>
  <c r="C27" i="40"/>
  <c r="D27" i="40"/>
  <c r="E27" i="40"/>
  <c r="G27" i="40"/>
  <c r="P27" i="40"/>
  <c r="B30" i="40"/>
  <c r="C30" i="40"/>
  <c r="D30" i="40"/>
  <c r="E30" i="40"/>
  <c r="G30" i="40"/>
  <c r="P30" i="40"/>
  <c r="B26" i="40"/>
  <c r="C26" i="40"/>
  <c r="D26" i="40"/>
  <c r="E26" i="40"/>
  <c r="G26" i="40"/>
  <c r="P26" i="40"/>
  <c r="B17" i="40"/>
  <c r="C17" i="40"/>
  <c r="D17" i="40"/>
  <c r="E17" i="40"/>
  <c r="P17" i="40"/>
  <c r="B10" i="134"/>
  <c r="C10" i="134"/>
  <c r="D10" i="134"/>
  <c r="B10" i="133"/>
  <c r="C10" i="133"/>
  <c r="D10" i="133"/>
  <c r="B11" i="133"/>
  <c r="C11" i="133"/>
  <c r="D11" i="133"/>
  <c r="B12" i="133"/>
  <c r="C12" i="133"/>
  <c r="D12" i="133"/>
  <c r="B13" i="133"/>
  <c r="C13" i="133"/>
  <c r="D13" i="133"/>
  <c r="B14" i="133"/>
  <c r="C14" i="133"/>
  <c r="D14" i="133"/>
  <c r="B15" i="133"/>
  <c r="C15" i="133"/>
  <c r="D15" i="133"/>
  <c r="B16" i="133"/>
  <c r="C16" i="133"/>
  <c r="D16" i="133"/>
  <c r="B17" i="133"/>
  <c r="C17" i="133"/>
  <c r="D17" i="133"/>
  <c r="B18" i="133"/>
  <c r="C18" i="133"/>
  <c r="D18" i="133"/>
  <c r="B19" i="133"/>
  <c r="C19" i="133"/>
  <c r="D19" i="133"/>
  <c r="P19" i="133"/>
  <c r="B20" i="133"/>
  <c r="C20" i="133"/>
  <c r="D20" i="133"/>
  <c r="P20" i="133"/>
  <c r="B21" i="133"/>
  <c r="C21" i="133"/>
  <c r="D21" i="133"/>
  <c r="P21" i="133"/>
  <c r="B22" i="133"/>
  <c r="C22" i="133"/>
  <c r="D22" i="133"/>
  <c r="P22" i="133"/>
  <c r="B23" i="133"/>
  <c r="C23" i="133"/>
  <c r="D23" i="133"/>
  <c r="P23" i="133"/>
  <c r="B24" i="133"/>
  <c r="C24" i="133"/>
  <c r="D24" i="133"/>
  <c r="P24" i="133"/>
  <c r="B25" i="133"/>
  <c r="C25" i="133"/>
  <c r="D25" i="133"/>
  <c r="P25" i="133"/>
  <c r="B26" i="133"/>
  <c r="C26" i="133"/>
  <c r="D26" i="133"/>
  <c r="P26" i="133"/>
  <c r="B27" i="133"/>
  <c r="C27" i="133"/>
  <c r="D27" i="133"/>
  <c r="P27" i="133"/>
  <c r="B10" i="132"/>
  <c r="C10" i="132"/>
  <c r="D10" i="132"/>
  <c r="P10" i="132"/>
  <c r="B11" i="132"/>
  <c r="C11" i="132"/>
  <c r="D11" i="132"/>
  <c r="B12" i="132"/>
  <c r="C12" i="132"/>
  <c r="D12" i="132"/>
  <c r="B13" i="132"/>
  <c r="C13" i="132"/>
  <c r="D13" i="132"/>
  <c r="B14" i="132"/>
  <c r="C14" i="132"/>
  <c r="D14" i="132"/>
  <c r="B15" i="132"/>
  <c r="C15" i="132"/>
  <c r="D15" i="132"/>
  <c r="B16" i="132"/>
  <c r="C16" i="132"/>
  <c r="D16" i="132"/>
  <c r="B17" i="132"/>
  <c r="C17" i="132"/>
  <c r="D17" i="132"/>
  <c r="B18" i="132"/>
  <c r="C18" i="132"/>
  <c r="D18" i="132"/>
  <c r="P18" i="132"/>
  <c r="B19" i="132"/>
  <c r="C19" i="132"/>
  <c r="D19" i="132"/>
  <c r="P19" i="132"/>
  <c r="B20" i="132"/>
  <c r="C20" i="132"/>
  <c r="D20" i="132"/>
  <c r="P20" i="132"/>
  <c r="B21" i="132"/>
  <c r="C21" i="132"/>
  <c r="D21" i="132"/>
  <c r="P21" i="132"/>
  <c r="B22" i="132"/>
  <c r="C22" i="132"/>
  <c r="D22" i="132"/>
  <c r="P22" i="132"/>
  <c r="B23" i="132"/>
  <c r="C23" i="132"/>
  <c r="D23" i="132"/>
  <c r="P23" i="132"/>
  <c r="B24" i="132"/>
  <c r="C24" i="132"/>
  <c r="D24" i="132"/>
  <c r="P24" i="132"/>
  <c r="B25" i="132"/>
  <c r="C25" i="132"/>
  <c r="D25" i="132"/>
  <c r="P25" i="132"/>
  <c r="B26" i="132"/>
  <c r="C26" i="132"/>
  <c r="D26" i="132"/>
  <c r="P26" i="132"/>
  <c r="B27" i="132"/>
  <c r="C27" i="132"/>
  <c r="D27" i="132"/>
  <c r="P27" i="132"/>
  <c r="B30" i="24"/>
  <c r="C30" i="24"/>
  <c r="D30" i="24"/>
  <c r="B32" i="24"/>
  <c r="C32" i="24"/>
  <c r="D32" i="24"/>
  <c r="B34" i="24"/>
  <c r="C34" i="24"/>
  <c r="D34" i="24"/>
  <c r="AO30" i="36"/>
  <c r="D30" i="36"/>
  <c r="C30" i="36"/>
  <c r="B30" i="36"/>
  <c r="AO29" i="36"/>
  <c r="D29" i="36"/>
  <c r="C29" i="36"/>
  <c r="B29" i="36"/>
  <c r="AO28" i="36"/>
  <c r="D28" i="36"/>
  <c r="C28" i="36"/>
  <c r="B28" i="36"/>
  <c r="AO27" i="36"/>
  <c r="D27" i="36"/>
  <c r="C27" i="36"/>
  <c r="B27" i="36"/>
  <c r="AO26" i="36"/>
  <c r="D26" i="36"/>
  <c r="C26" i="36"/>
  <c r="B26" i="36"/>
  <c r="AO25" i="36"/>
  <c r="D25" i="36"/>
  <c r="C25" i="36"/>
  <c r="B25" i="36"/>
  <c r="AO24" i="36"/>
  <c r="D24" i="36"/>
  <c r="C24" i="36"/>
  <c r="B24" i="36"/>
  <c r="AO23" i="36"/>
  <c r="D23" i="36"/>
  <c r="C23" i="36"/>
  <c r="B23" i="36"/>
  <c r="AO22" i="36"/>
  <c r="D22" i="36"/>
  <c r="C22" i="36"/>
  <c r="B22" i="36"/>
  <c r="AO21" i="36"/>
  <c r="D21" i="36"/>
  <c r="C21" i="36"/>
  <c r="B21" i="36"/>
  <c r="AO20" i="36"/>
  <c r="D20" i="36"/>
  <c r="C20" i="36"/>
  <c r="B20" i="36"/>
  <c r="AO19" i="36"/>
  <c r="D19" i="36"/>
  <c r="C19" i="36"/>
  <c r="B19" i="36"/>
  <c r="AO18" i="36"/>
  <c r="D18" i="36"/>
  <c r="C18" i="36"/>
  <c r="B18" i="36"/>
  <c r="AO17" i="36"/>
  <c r="D17" i="36"/>
  <c r="C17" i="36"/>
  <c r="B17" i="36"/>
  <c r="AO16" i="36"/>
  <c r="D16" i="36"/>
  <c r="C16" i="36"/>
  <c r="B16" i="36"/>
  <c r="AO15" i="36"/>
  <c r="D15" i="36"/>
  <c r="C15" i="36"/>
  <c r="B15" i="36"/>
  <c r="D14" i="36"/>
  <c r="C14" i="36"/>
  <c r="B14" i="36"/>
  <c r="AO13" i="36"/>
  <c r="D13" i="36"/>
  <c r="C13" i="36"/>
  <c r="B13" i="36"/>
  <c r="AO12" i="36"/>
  <c r="D12" i="36"/>
  <c r="C12" i="36"/>
  <c r="B12" i="36"/>
  <c r="D11" i="36"/>
  <c r="C11" i="36"/>
  <c r="B11" i="36"/>
  <c r="D10" i="36"/>
  <c r="C10" i="36"/>
  <c r="B10" i="36"/>
  <c r="D34" i="65"/>
  <c r="C34" i="65"/>
  <c r="B34" i="65"/>
  <c r="D33" i="65"/>
  <c r="C33" i="65"/>
  <c r="B33" i="65"/>
  <c r="D32" i="65"/>
  <c r="C32" i="65"/>
  <c r="B32" i="65"/>
  <c r="D31" i="65"/>
  <c r="C31" i="65"/>
  <c r="B31" i="65"/>
  <c r="D30" i="65"/>
  <c r="C30" i="65"/>
  <c r="B30" i="65"/>
  <c r="D29" i="65"/>
  <c r="C29" i="65"/>
  <c r="B29" i="65"/>
  <c r="D28" i="65"/>
  <c r="C28" i="65"/>
  <c r="B28" i="65"/>
  <c r="D26" i="65"/>
  <c r="C26" i="65"/>
  <c r="B26" i="65"/>
  <c r="D25" i="65"/>
  <c r="C25" i="65"/>
  <c r="B25" i="65"/>
  <c r="D24" i="65"/>
  <c r="C24" i="65"/>
  <c r="B24" i="65"/>
  <c r="C23" i="65"/>
  <c r="B23" i="65"/>
  <c r="C22" i="65"/>
  <c r="B22" i="65"/>
  <c r="C21" i="65"/>
  <c r="B21" i="65"/>
  <c r="C20" i="65"/>
  <c r="B20" i="65"/>
  <c r="D19" i="65"/>
  <c r="C19" i="65"/>
  <c r="B19" i="65"/>
  <c r="B11" i="65"/>
  <c r="C11" i="65"/>
  <c r="D11" i="65"/>
  <c r="B12" i="65"/>
  <c r="C12" i="65"/>
  <c r="D12" i="65"/>
  <c r="B13" i="65"/>
  <c r="C13" i="65"/>
  <c r="D13" i="65"/>
  <c r="B14" i="65"/>
  <c r="C14" i="65"/>
  <c r="D14" i="65"/>
  <c r="A3" i="40"/>
  <c r="A2" i="40"/>
  <c r="A1" i="40"/>
  <c r="D28" i="24"/>
  <c r="C28" i="24"/>
  <c r="B28" i="24"/>
  <c r="D26" i="24"/>
  <c r="C26" i="24"/>
  <c r="B26" i="24"/>
  <c r="D24" i="24"/>
  <c r="C24" i="24"/>
  <c r="B24" i="24"/>
  <c r="D22" i="24"/>
  <c r="C22" i="24"/>
  <c r="B22" i="24"/>
  <c r="D20" i="24"/>
  <c r="C20" i="24"/>
  <c r="B20" i="24"/>
  <c r="D18" i="24"/>
  <c r="C18" i="24"/>
  <c r="B18" i="24"/>
  <c r="D16" i="24"/>
  <c r="C16" i="24"/>
  <c r="B16" i="24"/>
  <c r="D12" i="24"/>
  <c r="C12" i="24"/>
  <c r="B12" i="24"/>
  <c r="D10" i="24"/>
  <c r="C10" i="24"/>
  <c r="B10" i="24"/>
  <c r="B10" i="103"/>
  <c r="C10" i="103"/>
  <c r="D10" i="103"/>
  <c r="D14" i="24"/>
  <c r="C14" i="24"/>
  <c r="B14" i="24"/>
  <c r="T17" i="110" l="1"/>
  <c r="U17" i="110" s="1"/>
  <c r="T47" i="87"/>
  <c r="U47" i="87" s="1"/>
  <c r="T20" i="92"/>
  <c r="U20" i="92" s="1"/>
  <c r="T19" i="92"/>
  <c r="U19" i="92" s="1"/>
  <c r="T15" i="92"/>
  <c r="T17" i="92"/>
  <c r="U17" i="92" s="1"/>
  <c r="T14" i="92"/>
  <c r="U14" i="92" s="1"/>
  <c r="T15" i="110"/>
  <c r="T27" i="87"/>
  <c r="U27" i="87" s="1"/>
  <c r="T37" i="87"/>
  <c r="U37" i="87" s="1"/>
  <c r="T49" i="87"/>
  <c r="U49" i="87" s="1"/>
  <c r="T35" i="87"/>
  <c r="U35" i="87" s="1"/>
  <c r="T31" i="87"/>
  <c r="U31" i="87" s="1"/>
  <c r="T17" i="87"/>
  <c r="U17" i="87" s="1"/>
  <c r="T41" i="87"/>
  <c r="U41" i="87" s="1"/>
  <c r="T23" i="87"/>
  <c r="U23" i="87" s="1"/>
  <c r="T21" i="110"/>
  <c r="T16" i="110"/>
  <c r="T21" i="87"/>
  <c r="U21" i="87" s="1"/>
  <c r="T29" i="87"/>
  <c r="U29" i="87" s="1"/>
  <c r="T18" i="110"/>
  <c r="T51" i="87"/>
  <c r="U51" i="87" s="1"/>
  <c r="T13" i="87"/>
  <c r="U13" i="87" s="1"/>
  <c r="T19" i="110"/>
  <c r="T19" i="87"/>
  <c r="U19" i="87" s="1"/>
  <c r="T20" i="110"/>
  <c r="T45" i="87"/>
  <c r="U45" i="87" s="1"/>
  <c r="T33" i="87"/>
  <c r="U33" i="87" s="1"/>
  <c r="T13" i="110"/>
  <c r="T15" i="87"/>
  <c r="T39" i="87"/>
  <c r="U39" i="87" s="1"/>
  <c r="T25" i="87"/>
  <c r="U25" i="87" s="1"/>
  <c r="T43" i="87"/>
  <c r="T14" i="110"/>
  <c r="T18" i="92"/>
  <c r="T16" i="92"/>
  <c r="T21" i="92"/>
  <c r="T13" i="92"/>
  <c r="N17" i="40"/>
  <c r="N26" i="40"/>
  <c r="N30" i="40"/>
  <c r="N27" i="40"/>
  <c r="N28" i="40"/>
  <c r="N12" i="40"/>
  <c r="N15" i="40"/>
  <c r="N19" i="40"/>
  <c r="N23" i="40"/>
  <c r="N16" i="40"/>
  <c r="N31" i="40"/>
  <c r="N25" i="40"/>
  <c r="N20" i="40"/>
  <c r="N14" i="40"/>
  <c r="N13" i="40"/>
  <c r="N21" i="40"/>
  <c r="N33" i="40"/>
  <c r="N24" i="40"/>
  <c r="N32" i="40"/>
  <c r="N29" i="40"/>
  <c r="N18" i="40"/>
  <c r="N22" i="40"/>
  <c r="U16" i="110" l="1"/>
  <c r="A16" i="110"/>
  <c r="U20" i="110"/>
  <c r="A20" i="110"/>
  <c r="U19" i="110"/>
  <c r="A19" i="110"/>
  <c r="U21" i="110"/>
  <c r="A21" i="110"/>
  <c r="A17" i="110"/>
  <c r="A14" i="110"/>
  <c r="A13" i="110"/>
  <c r="U18" i="110"/>
  <c r="A18" i="110"/>
  <c r="U15" i="110"/>
  <c r="A15" i="110"/>
  <c r="A18" i="92"/>
  <c r="U15" i="92"/>
  <c r="A15" i="92"/>
  <c r="A19" i="92"/>
  <c r="A13" i="92"/>
  <c r="A21" i="92"/>
  <c r="A14" i="92"/>
  <c r="A20" i="92"/>
  <c r="A16" i="92"/>
  <c r="A17" i="92"/>
  <c r="A47" i="87"/>
  <c r="A25" i="87"/>
  <c r="A39" i="87"/>
  <c r="A17" i="87"/>
  <c r="A37" i="87"/>
  <c r="Y37" i="87" s="1"/>
  <c r="U21" i="92"/>
  <c r="A35" i="87"/>
  <c r="U43" i="87"/>
  <c r="A43" i="87"/>
  <c r="U13" i="110"/>
  <c r="A45" i="87"/>
  <c r="A51" i="87"/>
  <c r="A33" i="87"/>
  <c r="A29" i="87"/>
  <c r="Y29" i="87" s="1"/>
  <c r="U16" i="92"/>
  <c r="A49" i="87"/>
  <c r="A41" i="87"/>
  <c r="A19" i="87"/>
  <c r="U18" i="92"/>
  <c r="U14" i="110"/>
  <c r="A13" i="87"/>
  <c r="A21" i="87"/>
  <c r="Y22" i="87" s="1"/>
  <c r="U13" i="92"/>
  <c r="U15" i="87"/>
  <c r="A15" i="87"/>
  <c r="A23" i="87"/>
  <c r="Y28" i="87" l="1"/>
  <c r="Y25" i="87"/>
  <c r="Y47" i="87"/>
  <c r="Y17" i="87"/>
  <c r="Y52" i="87"/>
  <c r="Y40" i="87"/>
  <c r="Y51" i="87"/>
  <c r="Y48" i="87"/>
  <c r="Y18" i="87"/>
  <c r="Y39" i="87"/>
  <c r="Y26" i="87"/>
  <c r="Y30" i="87"/>
  <c r="Y27" i="87"/>
  <c r="Y21" i="87"/>
  <c r="Y38" i="87"/>
  <c r="Y23" i="87"/>
  <c r="Y24" i="87"/>
  <c r="Y16" i="87"/>
  <c r="Y15" i="87"/>
  <c r="Y20" i="87"/>
  <c r="Y19" i="87"/>
  <c r="Y42" i="87"/>
  <c r="Y41" i="87"/>
  <c r="Y44" i="87"/>
  <c r="Y43" i="87"/>
  <c r="Y50" i="87"/>
  <c r="Y49" i="87"/>
  <c r="Y34" i="87"/>
  <c r="Y33" i="87"/>
  <c r="Y46" i="87"/>
  <c r="Y45" i="87"/>
  <c r="Y32" i="87"/>
  <c r="Y31" i="87"/>
  <c r="Y13" i="87"/>
  <c r="Y14" i="87"/>
  <c r="Y36" i="87"/>
  <c r="Y35" i="87"/>
</calcChain>
</file>

<file path=xl/sharedStrings.xml><?xml version="1.0" encoding="utf-8"?>
<sst xmlns="http://schemas.openxmlformats.org/spreadsheetml/2006/main" count="5119" uniqueCount="1331">
  <si>
    <t>7 ЗАБЕГ</t>
  </si>
  <si>
    <t>165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</si>
  <si>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</si>
  <si>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</si>
  <si>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</si>
  <si>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</si>
  <si>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Порядок подьема высот:</t>
  </si>
  <si>
    <t>Попытки</t>
  </si>
  <si>
    <t>Жеребьевка</t>
  </si>
  <si>
    <t>Занятое место</t>
  </si>
  <si>
    <t>Заявл. разряд</t>
  </si>
  <si>
    <t>Забеги</t>
  </si>
  <si>
    <t>Финал</t>
  </si>
  <si>
    <t>Очки</t>
  </si>
  <si>
    <t>номер</t>
  </si>
  <si>
    <t>Полуфинал</t>
  </si>
  <si>
    <t>ИТОГОВЫЙ ПРОТОКОЛ</t>
  </si>
  <si>
    <t>Дата 
рождения</t>
  </si>
  <si>
    <t>Результат</t>
  </si>
  <si>
    <t>Занятое 
место</t>
  </si>
  <si>
    <t>Результаты</t>
  </si>
  <si>
    <t>Лучший
результат</t>
  </si>
  <si>
    <t>22</t>
  </si>
  <si>
    <t>6 ЗАБЕГ</t>
  </si>
  <si>
    <t>ВИД</t>
  </si>
  <si>
    <t>№№</t>
  </si>
  <si>
    <t>ФАМИЛИЯ ИМЯ УЧАСТНИКА</t>
  </si>
  <si>
    <t>Год.рожд</t>
  </si>
  <si>
    <t>НАЗВАНИЕ КОМАНДЫ</t>
  </si>
  <si>
    <t>лично</t>
  </si>
  <si>
    <t>ТРЕНЕР(ы)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</si>
  <si>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</si>
  <si>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</si>
  <si>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</si>
  <si>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</si>
  <si>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</si>
  <si>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</si>
  <si>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</si>
  <si>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</si>
  <si>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</si>
  <si>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</si>
  <si>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</si>
  <si>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</si>
  <si>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</si>
  <si>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</si>
  <si>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Место</t>
  </si>
  <si>
    <t>Разряд</t>
  </si>
  <si>
    <t>финал</t>
  </si>
  <si>
    <t>НОМЕР</t>
  </si>
  <si>
    <t>Фамилия, имя</t>
  </si>
  <si>
    <t>Дата рождения</t>
  </si>
  <si>
    <t>Ст.судья:</t>
  </si>
  <si>
    <t>Секретарь:</t>
  </si>
  <si>
    <t>5 ЗАБЕГ</t>
  </si>
  <si>
    <t>№ п/п</t>
  </si>
  <si>
    <t>Рефери по бегу:</t>
  </si>
  <si>
    <t>Примеч.</t>
  </si>
  <si>
    <t>В   Ы   С   О   Т   Ы</t>
  </si>
  <si>
    <t>Б</t>
  </si>
  <si>
    <t>А</t>
  </si>
  <si>
    <t>финальные забеги</t>
  </si>
  <si>
    <t>8</t>
  </si>
  <si>
    <t>15</t>
  </si>
  <si>
    <t>14</t>
  </si>
  <si>
    <t>13</t>
  </si>
  <si>
    <t>12</t>
  </si>
  <si>
    <t>11</t>
  </si>
  <si>
    <t>10</t>
  </si>
  <si>
    <t>9</t>
  </si>
  <si>
    <t>16</t>
  </si>
  <si>
    <t>17</t>
  </si>
  <si>
    <t>18</t>
  </si>
  <si>
    <t>19</t>
  </si>
  <si>
    <t>20</t>
  </si>
  <si>
    <t>21</t>
  </si>
  <si>
    <t>150</t>
  </si>
  <si>
    <t>финальные соревнования</t>
  </si>
  <si>
    <t>СТАРТОВЫЙ ПРОТОКОЛ</t>
  </si>
  <si>
    <t>Территория</t>
  </si>
  <si>
    <t>140</t>
  </si>
  <si>
    <t>Округ</t>
  </si>
  <si>
    <t>рез-тат забега</t>
  </si>
  <si>
    <t>приход</t>
  </si>
  <si>
    <t xml:space="preserve">Результат </t>
  </si>
  <si>
    <t>Приход</t>
  </si>
  <si>
    <t>ДСО Ведомство</t>
  </si>
  <si>
    <t>Фамилия, имя участника</t>
  </si>
  <si>
    <t>72</t>
  </si>
  <si>
    <t>12:55</t>
  </si>
  <si>
    <t xml:space="preserve">Прыжок в высоту </t>
  </si>
  <si>
    <t>мсмк</t>
  </si>
  <si>
    <t>мс</t>
  </si>
  <si>
    <t>кмс</t>
  </si>
  <si>
    <t>1ю</t>
  </si>
  <si>
    <t>2ю</t>
  </si>
  <si>
    <t>3ю</t>
  </si>
  <si>
    <t xml:space="preserve">дисквал п.п. 162.7 </t>
  </si>
  <si>
    <t>фальстарт</t>
  </si>
  <si>
    <t>Фамилия, имя 
 участника</t>
  </si>
  <si>
    <t>ФЕДЕРАЦИЯ ЛЕГКОЙ АТЛЕТИКИ КРАСНОДАРСКОГО КРАЯ</t>
  </si>
  <si>
    <t>V    m/s</t>
  </si>
  <si>
    <t xml:space="preserve">Выполненный разряд </t>
  </si>
  <si>
    <t>Ф.И.О. тренера</t>
  </si>
  <si>
    <t>заеги</t>
  </si>
  <si>
    <t>Оргнизация                                                                                                         Ведомство</t>
  </si>
  <si>
    <t>45</t>
  </si>
  <si>
    <t>46</t>
  </si>
  <si>
    <t>47</t>
  </si>
  <si>
    <t>48</t>
  </si>
  <si>
    <t>54</t>
  </si>
  <si>
    <t>55</t>
  </si>
  <si>
    <t>56</t>
  </si>
  <si>
    <t>58</t>
  </si>
  <si>
    <t>59</t>
  </si>
  <si>
    <t>63</t>
  </si>
  <si>
    <t>66</t>
  </si>
  <si>
    <t>68</t>
  </si>
  <si>
    <t>69</t>
  </si>
  <si>
    <t>КМС</t>
  </si>
  <si>
    <t>107</t>
  </si>
  <si>
    <t>113</t>
  </si>
  <si>
    <t>Л</t>
  </si>
  <si>
    <t>114</t>
  </si>
  <si>
    <t>119</t>
  </si>
  <si>
    <t>Водолага И.Г., Айдамиров Е.Д., Белобородов Н.Н.</t>
  </si>
  <si>
    <t>131</t>
  </si>
  <si>
    <t>132</t>
  </si>
  <si>
    <t>МИНИСТЕРСТВО ФИЗИЧЕСКОЙ КУЛЬТУРЫ И СПОРТА КРАСНОДАРСКОГО КРАЯ</t>
  </si>
  <si>
    <t>ВСЕРОССИЙСКАЯ ФЕДЕРАЦИЯ ЛЕГКОЙ АТЛЕТИКИ</t>
  </si>
  <si>
    <t>МИНИСТЕРСТВО ФИЗИЧЕСКОЙ КУЛЬТУРЫ И СПОРТА РОССИЙСКОЙ ФЕДЕРАЦИИ</t>
  </si>
  <si>
    <t>МУЖЧИНЫ</t>
  </si>
  <si>
    <t>Бег 100 м</t>
  </si>
  <si>
    <t>Бег 200 м</t>
  </si>
  <si>
    <t>Бег 800 м</t>
  </si>
  <si>
    <t>Фамилия, имя                                  участника</t>
  </si>
  <si>
    <t>Фамилия, имя                                        участника</t>
  </si>
  <si>
    <t>Фамилия, имя                                      участника</t>
  </si>
  <si>
    <t>Фамилия, имя                                     участника</t>
  </si>
  <si>
    <t>Бег 1500 м</t>
  </si>
  <si>
    <t>Бег с барьерами 110 м</t>
  </si>
  <si>
    <t>Прыжок с шестом</t>
  </si>
  <si>
    <t>Прыжок в длину</t>
  </si>
  <si>
    <t>Толкание ядра</t>
  </si>
  <si>
    <t>Метание диска</t>
  </si>
  <si>
    <t>Метание копья</t>
  </si>
  <si>
    <t>№  п/п</t>
  </si>
  <si>
    <t>Прыжок тройной</t>
  </si>
  <si>
    <t>h-0,914 м</t>
  </si>
  <si>
    <t>h-1,067 м</t>
  </si>
  <si>
    <t>Бег с барьерами 400 м</t>
  </si>
  <si>
    <t>Бег 5000 м</t>
  </si>
  <si>
    <t>автохронометраж</t>
  </si>
  <si>
    <t>Москва Нижегородская область</t>
  </si>
  <si>
    <t>Заявленный          разряд</t>
  </si>
  <si>
    <t>КУБОК РОССИИ</t>
  </si>
  <si>
    <t>Метание молота</t>
  </si>
  <si>
    <t>г. Сочи, ул. Бзугу 2, ст. им. Славы Метревели</t>
  </si>
  <si>
    <t>ФИНАЛ</t>
  </si>
  <si>
    <t>РМ</t>
  </si>
  <si>
    <t>РЕ</t>
  </si>
  <si>
    <t>РР</t>
  </si>
  <si>
    <t>начало:</t>
  </si>
  <si>
    <t>окончание:</t>
  </si>
  <si>
    <t xml:space="preserve">ФИНАЛЬНЫЕ ЗАБЕГИ </t>
  </si>
  <si>
    <t>КОМАНДНЫЙ ЧЕМПИОНАТ РОССИИ</t>
  </si>
  <si>
    <t>г. Сочи, Адлерский район, ул. Ленина СК "Юность"</t>
  </si>
  <si>
    <t>04.09.2019г.</t>
  </si>
  <si>
    <t>05.09.2019г.</t>
  </si>
  <si>
    <t>06.09.2019г.</t>
  </si>
  <si>
    <t>Бег 400 м</t>
  </si>
  <si>
    <t>Эстафета 4х100 м</t>
  </si>
  <si>
    <t>Эстафета 4х400 м</t>
  </si>
  <si>
    <t>Бег с препятствиями 3000 м</t>
  </si>
  <si>
    <t>Вес снаряда - 2,0 кг</t>
  </si>
  <si>
    <t>Вес снаряда - 7,26 кг</t>
  </si>
  <si>
    <t>Вес снаряда - 800 г</t>
  </si>
  <si>
    <t xml:space="preserve">ЗАБЕГИ </t>
  </si>
  <si>
    <t>ФИНАЛЬНЫЕ СОРЕВНОВАНИЯ</t>
  </si>
  <si>
    <t>Айнетдинов Г., ССВК, Москва</t>
  </si>
  <si>
    <t xml:space="preserve">Главный судья </t>
  </si>
  <si>
    <t xml:space="preserve"> Безъязычный П.Ф., ССВК, Краснодар </t>
  </si>
  <si>
    <t>Главный секретарь</t>
  </si>
  <si>
    <t xml:space="preserve"> Клочкова Е.Ю., ССВК, Волгоград </t>
  </si>
  <si>
    <t>10,10</t>
  </si>
  <si>
    <t>9,86</t>
  </si>
  <si>
    <t>9,58</t>
  </si>
  <si>
    <t>19,19</t>
  </si>
  <si>
    <t>19,72</t>
  </si>
  <si>
    <t>43,03</t>
  </si>
  <si>
    <t>44,33</t>
  </si>
  <si>
    <t>44,60</t>
  </si>
  <si>
    <t>1:40,91</t>
  </si>
  <si>
    <t>1:41,11</t>
  </si>
  <si>
    <t>1:42,47</t>
  </si>
  <si>
    <t>3:26,00</t>
  </si>
  <si>
    <t>3:28,81</t>
  </si>
  <si>
    <t>3:32,28</t>
  </si>
  <si>
    <t>12:37,35</t>
  </si>
  <si>
    <t>12:49,71</t>
  </si>
  <si>
    <t>13:11,99</t>
  </si>
  <si>
    <t>12,80</t>
  </si>
  <si>
    <t>12,91</t>
  </si>
  <si>
    <t>12,92</t>
  </si>
  <si>
    <t>46,78</t>
  </si>
  <si>
    <t>47,37</t>
  </si>
  <si>
    <t>48,05</t>
  </si>
  <si>
    <t>7:53,63</t>
  </si>
  <si>
    <t>8:00,09</t>
  </si>
  <si>
    <t>8:15,54</t>
  </si>
  <si>
    <t>36,84</t>
  </si>
  <si>
    <t>37,73</t>
  </si>
  <si>
    <t>38,46</t>
  </si>
  <si>
    <t>2:54,29</t>
  </si>
  <si>
    <t>2:56,60</t>
  </si>
  <si>
    <t>2:58,06</t>
  </si>
  <si>
    <t>2,42</t>
  </si>
  <si>
    <t>6,16</t>
  </si>
  <si>
    <t>8,86</t>
  </si>
  <si>
    <t>18,29</t>
  </si>
  <si>
    <t>23,06</t>
  </si>
  <si>
    <t>74,08</t>
  </si>
  <si>
    <t>98,48</t>
  </si>
  <si>
    <t>Челноков Константин</t>
  </si>
  <si>
    <t>Спиридонов Олег</t>
  </si>
  <si>
    <t>Рудченко Александр</t>
  </si>
  <si>
    <t>Ветлугин Сергей</t>
  </si>
  <si>
    <t>Ежов Денис</t>
  </si>
  <si>
    <t>Солодов Сергей</t>
  </si>
  <si>
    <t>Лобков Максим</t>
  </si>
  <si>
    <t>Ширягин Герман</t>
  </si>
  <si>
    <t>Васильев Артём</t>
  </si>
  <si>
    <t>Киреев Кирилл</t>
  </si>
  <si>
    <t>Хайлов Андрей</t>
  </si>
  <si>
    <t>Шабанов Константин</t>
  </si>
  <si>
    <t>Шабанов Филипп</t>
  </si>
  <si>
    <t>Трубников Иван</t>
  </si>
  <si>
    <t>Евсеенков Никита</t>
  </si>
  <si>
    <t>Высочин Никита</t>
  </si>
  <si>
    <t>Чубровский Роман</t>
  </si>
  <si>
    <t>Гапонов Дмитрий</t>
  </si>
  <si>
    <t>Чалый Тимофей</t>
  </si>
  <si>
    <t>Андриянов Никита</t>
  </si>
  <si>
    <t>Роженко Виктор</t>
  </si>
  <si>
    <t>Резвых Вадим</t>
  </si>
  <si>
    <t>Скоробогатько Александр</t>
  </si>
  <si>
    <t>Кудрявцев Денис</t>
  </si>
  <si>
    <t>Соколенко Владимир</t>
  </si>
  <si>
    <t>Абрамов Егор</t>
  </si>
  <si>
    <t>Ламков Арсен</t>
  </si>
  <si>
    <t>Плохой Евгений</t>
  </si>
  <si>
    <t>Чабан Никита</t>
  </si>
  <si>
    <t>Захарченко Никита</t>
  </si>
  <si>
    <t>Завалий Алексей</t>
  </si>
  <si>
    <t>Идрисов Михаил</t>
  </si>
  <si>
    <t>Петряшов Константин</t>
  </si>
  <si>
    <t>Зеленский Андрей</t>
  </si>
  <si>
    <t>Шкуропатов Дмитрий</t>
  </si>
  <si>
    <t>Чернухин Кирилл</t>
  </si>
  <si>
    <t>Доронин Владислав</t>
  </si>
  <si>
    <t>Садеев Ильфат</t>
  </si>
  <si>
    <t>Кропочев Константин</t>
  </si>
  <si>
    <t>Перестюк Руслан</t>
  </si>
  <si>
    <t>Емельянов Руслан</t>
  </si>
  <si>
    <t>Лыков Илья</t>
  </si>
  <si>
    <t>Агибалов Александр</t>
  </si>
  <si>
    <t>Новожилов Дмитрий</t>
  </si>
  <si>
    <t>Моргунов Тимур</t>
  </si>
  <si>
    <t>Лукин Андрей</t>
  </si>
  <si>
    <t>Пахомов Пётр</t>
  </si>
  <si>
    <t>Кипор Арсений</t>
  </si>
  <si>
    <t>Юфимов Алексей</t>
  </si>
  <si>
    <t>Радионов Максим</t>
  </si>
  <si>
    <t>Морозкин Вадим</t>
  </si>
  <si>
    <t>Рязанцев Александр</t>
  </si>
  <si>
    <t>Гадельшин Вильдан</t>
  </si>
  <si>
    <t>Бутранов Алексей</t>
  </si>
  <si>
    <t>Дубровский Сергей</t>
  </si>
  <si>
    <t>Болотов Сергей</t>
  </si>
  <si>
    <t>Перегудов Степан</t>
  </si>
  <si>
    <t>Сидоров Олег</t>
  </si>
  <si>
    <t>Калганов Никита</t>
  </si>
  <si>
    <t>Попов Алексей</t>
  </si>
  <si>
    <t>Шаров Егор</t>
  </si>
  <si>
    <t>Колоколенков Михаил</t>
  </si>
  <si>
    <t>Захаров Борис</t>
  </si>
  <si>
    <t>Кунц Евгений</t>
  </si>
  <si>
    <t>Корепин Григорий</t>
  </si>
  <si>
    <t>Николаев Егор</t>
  </si>
  <si>
    <t>Хворостухин Павел</t>
  </si>
  <si>
    <t>Ахмадеев Ринас</t>
  </si>
  <si>
    <t>Ткалич Ярослав</t>
  </si>
  <si>
    <t>Киктенко Александр</t>
  </si>
  <si>
    <t>Балыкин Антон</t>
  </si>
  <si>
    <t>Халиуллов Руслан</t>
  </si>
  <si>
    <t>Рафилович Максим</t>
  </si>
  <si>
    <t>Колесов Кирилл</t>
  </si>
  <si>
    <t>Галацков Андрей</t>
  </si>
  <si>
    <t>Федотов Артём</t>
  </si>
  <si>
    <t>Тренихин Павел</t>
  </si>
  <si>
    <t>Никитин Олег</t>
  </si>
  <si>
    <t>Иванченко Антон</t>
  </si>
  <si>
    <t>Кухаренко Андрей</t>
  </si>
  <si>
    <t>Бубнов Денис</t>
  </si>
  <si>
    <t>Матвеев Никита</t>
  </si>
  <si>
    <t>Копырялов Артём</t>
  </si>
  <si>
    <t>Масютенко Александр</t>
  </si>
  <si>
    <t>Росляков Данил</t>
  </si>
  <si>
    <t>Колесниченко Вячеслав</t>
  </si>
  <si>
    <t>Проскурин Никита</t>
  </si>
  <si>
    <t>Разумов Дмитрий</t>
  </si>
  <si>
    <t>Новосельцев Денис</t>
  </si>
  <si>
    <t>Нетяго Данил</t>
  </si>
  <si>
    <t>Яковлев Всеволод</t>
  </si>
  <si>
    <t>Мазный Богдан</t>
  </si>
  <si>
    <t>Фурса Тимур</t>
  </si>
  <si>
    <t>Оленковичус Илья</t>
  </si>
  <si>
    <t>Филатов Михаил</t>
  </si>
  <si>
    <t>Лужинский Кирилл</t>
  </si>
  <si>
    <t>Переметов Данил</t>
  </si>
  <si>
    <t>Москвин Никита</t>
  </si>
  <si>
    <t>Лямин Кирилл</t>
  </si>
  <si>
    <t>Дроздов Артем</t>
  </si>
  <si>
    <t>Латунов Никита</t>
  </si>
  <si>
    <t>Ратахин Даниил</t>
  </si>
  <si>
    <t>Кайибанда Иван</t>
  </si>
  <si>
    <t>Федяев Максим</t>
  </si>
  <si>
    <t>Чернышов Андрей</t>
  </si>
  <si>
    <t>Дога Евгений</t>
  </si>
  <si>
    <t>Маркин Максим</t>
  </si>
  <si>
    <t>Шабаев Ринат</t>
  </si>
  <si>
    <t>Носков Владислав</t>
  </si>
  <si>
    <t>Селиванов Олег</t>
  </si>
  <si>
    <t>Вербицкий Николай</t>
  </si>
  <si>
    <t>Черненко Илья</t>
  </si>
  <si>
    <t>Харитонов Алексей</t>
  </si>
  <si>
    <t>Ганичев Сергей</t>
  </si>
  <si>
    <t>Стрельников Данил</t>
  </si>
  <si>
    <t>Малахов Евгений</t>
  </si>
  <si>
    <t>Постников Валерий</t>
  </si>
  <si>
    <t>Самиев Алексей</t>
  </si>
  <si>
    <t>Березин Иван</t>
  </si>
  <si>
    <t>Петров Тимофей</t>
  </si>
  <si>
    <t>Бекяшев Михаил</t>
  </si>
  <si>
    <t>Козлов Антон</t>
  </si>
  <si>
    <t>Смирнов Михаил</t>
  </si>
  <si>
    <t>Куверин Александр</t>
  </si>
  <si>
    <t>Толоконников Константин</t>
  </si>
  <si>
    <t>Якушев Максим</t>
  </si>
  <si>
    <t>Король Артём</t>
  </si>
  <si>
    <t>Швецов Пётр</t>
  </si>
  <si>
    <t>Калашников Юрий</t>
  </si>
  <si>
    <t>Надыров Ильдар</t>
  </si>
  <si>
    <t>Клопцов Юрий</t>
  </si>
  <si>
    <t>Сысоев Алексей</t>
  </si>
  <si>
    <t>Батчаев Ильяс</t>
  </si>
  <si>
    <t>Сидорченко Глеб</t>
  </si>
  <si>
    <t>Добренький Александр</t>
  </si>
  <si>
    <t>Бутенко Виктор</t>
  </si>
  <si>
    <t>Худяков Алексей</t>
  </si>
  <si>
    <t>Боклашов Андрей</t>
  </si>
  <si>
    <t>Седюк Николай</t>
  </si>
  <si>
    <t>Кислица Алексей</t>
  </si>
  <si>
    <t>Ткаченко Никита</t>
  </si>
  <si>
    <t>Семенов Геннадий</t>
  </si>
  <si>
    <t>Зотеев Евгений</t>
  </si>
  <si>
    <t>Панасенков Владислав</t>
  </si>
  <si>
    <t>Филиппов Иван</t>
  </si>
  <si>
    <t>Тарабин Дмитрий</t>
  </si>
  <si>
    <t>Табала Андрей</t>
  </si>
  <si>
    <t>Полянчиков Виталий</t>
  </si>
  <si>
    <t>Фоменко Кирилл</t>
  </si>
  <si>
    <t>Бубнов Вадим</t>
  </si>
  <si>
    <t>Новицкий Ярослав</t>
  </si>
  <si>
    <t>Лукьянов Денис</t>
  </si>
  <si>
    <t>Зверев Сергей</t>
  </si>
  <si>
    <t>Пронкин Валерий</t>
  </si>
  <si>
    <t>Полешко Артем</t>
  </si>
  <si>
    <t>Сокирский Алексей</t>
  </si>
  <si>
    <t>Коротовский Евгений</t>
  </si>
  <si>
    <t>Башан Николай</t>
  </si>
  <si>
    <t>Бурый Игорь</t>
  </si>
  <si>
    <t>Литвинов Сергей</t>
  </si>
  <si>
    <t>Терентьев Илья</t>
  </si>
  <si>
    <t>Анищенков Никита</t>
  </si>
  <si>
    <t>Кисляков Владислав</t>
  </si>
  <si>
    <t>Ефанов Алексей</t>
  </si>
  <si>
    <t>Акименко Михаил</t>
  </si>
  <si>
    <t>Цыплаков Даниил</t>
  </si>
  <si>
    <t>Муравьев Виталий</t>
  </si>
  <si>
    <t>Босенков Никита</t>
  </si>
  <si>
    <t>Солопов Илья</t>
  </si>
  <si>
    <t>Полянский Сергей</t>
  </si>
  <si>
    <t>Идрисов Тимур</t>
  </si>
  <si>
    <t>Петров Михаил</t>
  </si>
  <si>
    <t>Михайловский Сергей</t>
  </si>
  <si>
    <t>Ткач Роман</t>
  </si>
  <si>
    <t>Богданов Денис</t>
  </si>
  <si>
    <t>Кисельков Федор</t>
  </si>
  <si>
    <t>Никитин Дмитрий</t>
  </si>
  <si>
    <t>Примак Артём</t>
  </si>
  <si>
    <t>Неделько Антон</t>
  </si>
  <si>
    <t>Ряполов Анатолий</t>
  </si>
  <si>
    <t>Новиков Илья</t>
  </si>
  <si>
    <t>Сехин Александр</t>
  </si>
  <si>
    <t>Ндимбе Роман</t>
  </si>
  <si>
    <t>Кутуев Раиль</t>
  </si>
  <si>
    <t>Губин Евгений</t>
  </si>
  <si>
    <t>Лукьяненко Евгений</t>
  </si>
  <si>
    <t>Тарасов Дмитрий</t>
  </si>
  <si>
    <t>Курносов Александр</t>
  </si>
  <si>
    <t>Желябин Дмитрий</t>
  </si>
  <si>
    <t>Пинтусов Виктор</t>
  </si>
  <si>
    <t>Мудров Илья</t>
  </si>
  <si>
    <t>Просвирин Илья</t>
  </si>
  <si>
    <t>Горохов Георгий</t>
  </si>
  <si>
    <t>Обертышев Денис</t>
  </si>
  <si>
    <t>Лаптев Сергей</t>
  </si>
  <si>
    <t>Павлов Виталий</t>
  </si>
  <si>
    <t>Юрченко Александр</t>
  </si>
  <si>
    <t>Денисов Иван</t>
  </si>
  <si>
    <t>Фёдоров Алексей</t>
  </si>
  <si>
    <t>Козырев Евгений</t>
  </si>
  <si>
    <t>Афонин Максим</t>
  </si>
  <si>
    <t>Бородаев Семен</t>
  </si>
  <si>
    <t>Лядусов Константин</t>
  </si>
  <si>
    <t>Сидоров Максим</t>
  </si>
  <si>
    <t>Панчехин Сергей</t>
  </si>
  <si>
    <t>Лесной Александр</t>
  </si>
  <si>
    <t>Коноваленко Александр</t>
  </si>
  <si>
    <t>Табаков Дмитрий</t>
  </si>
  <si>
    <t>Цыпкус Марк</t>
  </si>
  <si>
    <t>Новослугин Максим</t>
  </si>
  <si>
    <t>Скулин Владислав</t>
  </si>
  <si>
    <t>Овсянников Никита</t>
  </si>
  <si>
    <t>Катунин Евгений</t>
  </si>
  <si>
    <t>Чурилов Антон</t>
  </si>
  <si>
    <t>Огарков Денис</t>
  </si>
  <si>
    <t>Касторных Василий</t>
  </si>
  <si>
    <t>Ефремов Андрей</t>
  </si>
  <si>
    <t>Михайловский Семен</t>
  </si>
  <si>
    <t>Земцов Адам</t>
  </si>
  <si>
    <t>Мельников Максим</t>
  </si>
  <si>
    <t>Некрасов Никита</t>
  </si>
  <si>
    <t>Черепнин Андрей</t>
  </si>
  <si>
    <t>01.11.1986</t>
  </si>
  <si>
    <t>16.08.1999</t>
  </si>
  <si>
    <t>08.03.1999</t>
  </si>
  <si>
    <t>17.11.1995</t>
  </si>
  <si>
    <t>18.03.1994</t>
  </si>
  <si>
    <t>03.01.1996</t>
  </si>
  <si>
    <t>20.05.1997</t>
  </si>
  <si>
    <t>22.07.1998</t>
  </si>
  <si>
    <t>09.11.1999</t>
  </si>
  <si>
    <t>28.08.1997</t>
  </si>
  <si>
    <t>03.07.1989</t>
  </si>
  <si>
    <t>17.11.1989</t>
  </si>
  <si>
    <t>29.01.1991</t>
  </si>
  <si>
    <t>25.02.1996</t>
  </si>
  <si>
    <t>01.03.1995</t>
  </si>
  <si>
    <t>20.10.1996</t>
  </si>
  <si>
    <t>21.12.1994</t>
  </si>
  <si>
    <t>26.05.1997</t>
  </si>
  <si>
    <t>07.04.1994</t>
  </si>
  <si>
    <t>07.02.1990</t>
  </si>
  <si>
    <t>01.08.1993</t>
  </si>
  <si>
    <t>09.11.1994</t>
  </si>
  <si>
    <t>07.08.1994</t>
  </si>
  <si>
    <t>13.04.1992</t>
  </si>
  <si>
    <t>19.05.2000</t>
  </si>
  <si>
    <t>14.09.2000</t>
  </si>
  <si>
    <t>05.05.1999</t>
  </si>
  <si>
    <t>04.07.1998</t>
  </si>
  <si>
    <t>01.04.1997</t>
  </si>
  <si>
    <t>19.08.1994</t>
  </si>
  <si>
    <t>29.01.1998</t>
  </si>
  <si>
    <t>21.06.1988</t>
  </si>
  <si>
    <t>16.12.1983</t>
  </si>
  <si>
    <t>22.01.1997</t>
  </si>
  <si>
    <t>30.03.1993</t>
  </si>
  <si>
    <t>15.08.1994</t>
  </si>
  <si>
    <t>26.06.2000</t>
  </si>
  <si>
    <t>17.12.1988</t>
  </si>
  <si>
    <t>17.03.1999</t>
  </si>
  <si>
    <t>22.04.1991</t>
  </si>
  <si>
    <t>03.03.1997</t>
  </si>
  <si>
    <t>10.07.2001</t>
  </si>
  <si>
    <t>10.06.1998</t>
  </si>
  <si>
    <t>27.06.1996</t>
  </si>
  <si>
    <t>12.10.1996</t>
  </si>
  <si>
    <t>28.02.1998</t>
  </si>
  <si>
    <t>04.02.1992</t>
  </si>
  <si>
    <t>23.09.2004</t>
  </si>
  <si>
    <t>05.06.1998</t>
  </si>
  <si>
    <t>12.01.2000</t>
  </si>
  <si>
    <t>30.08.1997</t>
  </si>
  <si>
    <t>01.12.1993</t>
  </si>
  <si>
    <t>12.04.1995</t>
  </si>
  <si>
    <t>18.08.1991</t>
  </si>
  <si>
    <t>20.01.1995</t>
  </si>
  <si>
    <t>09.04.1996</t>
  </si>
  <si>
    <t>30.01.1994</t>
  </si>
  <si>
    <t>07.06.1990</t>
  </si>
  <si>
    <t>07.06.1999</t>
  </si>
  <si>
    <t>17.06.1987</t>
  </si>
  <si>
    <t>16.12.1988</t>
  </si>
  <si>
    <t>14.11.1995</t>
  </si>
  <si>
    <t>01.04.1984</t>
  </si>
  <si>
    <t>21.04.1993</t>
  </si>
  <si>
    <t>27.01.2000</t>
  </si>
  <si>
    <t>28.04.1988</t>
  </si>
  <si>
    <t>18.06.1986</t>
  </si>
  <si>
    <t>25.05.1989</t>
  </si>
  <si>
    <t>05.06.1996</t>
  </si>
  <si>
    <t>20.08.1995</t>
  </si>
  <si>
    <t>20.02.1996</t>
  </si>
  <si>
    <t>02.02.2002</t>
  </si>
  <si>
    <t>07.12.1986</t>
  </si>
  <si>
    <t>26.04.1998</t>
  </si>
  <si>
    <t>13.02.1992</t>
  </si>
  <si>
    <t>12.11.1991</t>
  </si>
  <si>
    <t>24.03.1986</t>
  </si>
  <si>
    <t>06.06.1997</t>
  </si>
  <si>
    <t>17.04.1997</t>
  </si>
  <si>
    <t>24.02.1997</t>
  </si>
  <si>
    <t>05.07.2000</t>
  </si>
  <si>
    <t>28.03.2000</t>
  </si>
  <si>
    <t>15.11.1993</t>
  </si>
  <si>
    <t>27.04.1998</t>
  </si>
  <si>
    <t>04.11.1997</t>
  </si>
  <si>
    <t>01.02.1990</t>
  </si>
  <si>
    <t>14.06.1997</t>
  </si>
  <si>
    <t>19.08.1999</t>
  </si>
  <si>
    <t>19.09.2003</t>
  </si>
  <si>
    <t>09.07.2001</t>
  </si>
  <si>
    <t>20.05.1996</t>
  </si>
  <si>
    <t>26.10.1999</t>
  </si>
  <si>
    <t>15.01.2001</t>
  </si>
  <si>
    <t>28.12.1998</t>
  </si>
  <si>
    <t>01.07.1994</t>
  </si>
  <si>
    <t>20.03.1999</t>
  </si>
  <si>
    <t>18.03.1995</t>
  </si>
  <si>
    <t>08.03.1996</t>
  </si>
  <si>
    <t>17.05.1996</t>
  </si>
  <si>
    <t>26.04.2000</t>
  </si>
  <si>
    <t>23.08.2002</t>
  </si>
  <si>
    <t>29.12.2000</t>
  </si>
  <si>
    <t>06.02.2001</t>
  </si>
  <si>
    <t>01.12.1997</t>
  </si>
  <si>
    <t>05.05.1993</t>
  </si>
  <si>
    <t>08.03.1984</t>
  </si>
  <si>
    <t>13.12.1999</t>
  </si>
  <si>
    <t>28.11.1996</t>
  </si>
  <si>
    <t>19.12.1997</t>
  </si>
  <si>
    <t>07.05.1994</t>
  </si>
  <si>
    <t>16.12.1995</t>
  </si>
  <si>
    <t>30.08.1998</t>
  </si>
  <si>
    <t>04.07.1991</t>
  </si>
  <si>
    <t>16.11.2001</t>
  </si>
  <si>
    <t>03.05.1992</t>
  </si>
  <si>
    <t>26.06.1996</t>
  </si>
  <si>
    <t>25.06.1991</t>
  </si>
  <si>
    <t>23.03.2001</t>
  </si>
  <si>
    <t>12.06.1990</t>
  </si>
  <si>
    <t>25.08.1988</t>
  </si>
  <si>
    <t>15.05.1997</t>
  </si>
  <si>
    <t>09.03.1994</t>
  </si>
  <si>
    <t>05.08.1997</t>
  </si>
  <si>
    <t>14.06.1995</t>
  </si>
  <si>
    <t>26.02.1996</t>
  </si>
  <si>
    <t>15.03.1992</t>
  </si>
  <si>
    <t>27.08.1998</t>
  </si>
  <si>
    <t>14.07.1999</t>
  </si>
  <si>
    <t>06.01.1999</t>
  </si>
  <si>
    <t>22.04.1994</t>
  </si>
  <si>
    <t>22.12.1989</t>
  </si>
  <si>
    <t>08.03.1985</t>
  </si>
  <si>
    <t>28.03.1991</t>
  </si>
  <si>
    <t>15.06.1986</t>
  </si>
  <si>
    <t>11.03.1994</t>
  </si>
  <si>
    <t>10.03.1993</t>
  </si>
  <si>
    <t>31.03.1995</t>
  </si>
  <si>
    <t>10.04.1996</t>
  </si>
  <si>
    <t>29.04.1988</t>
  </si>
  <si>
    <t>06.07.1999</t>
  </si>
  <si>
    <t>17.05.1997</t>
  </si>
  <si>
    <t>24.08.1991</t>
  </si>
  <si>
    <t>23.05.1996</t>
  </si>
  <si>
    <t>26.08.1996</t>
  </si>
  <si>
    <t>29.10.1991</t>
  </si>
  <si>
    <t>04.11.1991</t>
  </si>
  <si>
    <t>08.09.1997</t>
  </si>
  <si>
    <t>04.04.1988</t>
  </si>
  <si>
    <t>14.07.1989</t>
  </si>
  <si>
    <t>13.04.2001</t>
  </si>
  <si>
    <t>15.06.1994</t>
  </si>
  <si>
    <t>13.02.1995</t>
  </si>
  <si>
    <t>16.03.1985</t>
  </si>
  <si>
    <t>01.06.1992</t>
  </si>
  <si>
    <t>18.11.1992</t>
  </si>
  <si>
    <t>08.04.1993</t>
  </si>
  <si>
    <t>27.01.1986</t>
  </si>
  <si>
    <t>25.01.1995</t>
  </si>
  <si>
    <t>25.07.1992</t>
  </si>
  <si>
    <t>12.04.2002</t>
  </si>
  <si>
    <t>06.10.1997</t>
  </si>
  <si>
    <t>06.12.1995</t>
  </si>
  <si>
    <t>29.07.1992</t>
  </si>
  <si>
    <t>01.10.1993</t>
  </si>
  <si>
    <t>01.09.2001</t>
  </si>
  <si>
    <t>21.10.1999</t>
  </si>
  <si>
    <t>29.10.1989</t>
  </si>
  <si>
    <t>03.02.1999</t>
  </si>
  <si>
    <t>23.06.2000</t>
  </si>
  <si>
    <t>20.05.1987</t>
  </si>
  <si>
    <t>28.07.1991</t>
  </si>
  <si>
    <t>02.04.1991</t>
  </si>
  <si>
    <t>03.06.1995</t>
  </si>
  <si>
    <t>13.06.2000</t>
  </si>
  <si>
    <t>14.01.1993</t>
  </si>
  <si>
    <t>14.04.1994</t>
  </si>
  <si>
    <t>31.01.1997</t>
  </si>
  <si>
    <t>08.09.1996</t>
  </si>
  <si>
    <t>05.06.1992</t>
  </si>
  <si>
    <t>06.07.1996</t>
  </si>
  <si>
    <t>06.08.1996</t>
  </si>
  <si>
    <t>02.07.1997</t>
  </si>
  <si>
    <t>23.01.1985</t>
  </si>
  <si>
    <t>18.06.2002</t>
  </si>
  <si>
    <t>21.08.1997</t>
  </si>
  <si>
    <t>20.05.1990</t>
  </si>
  <si>
    <t>07.02.2000</t>
  </si>
  <si>
    <t>17.11.1991</t>
  </si>
  <si>
    <t>28.02.1995</t>
  </si>
  <si>
    <t>20.04.1993</t>
  </si>
  <si>
    <t>16.02.1997</t>
  </si>
  <si>
    <t>07.02.1991</t>
  </si>
  <si>
    <t>12.01.1997</t>
  </si>
  <si>
    <t>30.07.1992</t>
  </si>
  <si>
    <t>05.02.1984</t>
  </si>
  <si>
    <t>25.05.1991</t>
  </si>
  <si>
    <t>10.01.1996</t>
  </si>
  <si>
    <t>06.01.1992</t>
  </si>
  <si>
    <t>04.05.2002</t>
  </si>
  <si>
    <t>02.03.1988</t>
  </si>
  <si>
    <t>13.05.1986</t>
  </si>
  <si>
    <t>11.05.1997</t>
  </si>
  <si>
    <t>28.07.1988</t>
  </si>
  <si>
    <t>12.03.1989</t>
  </si>
  <si>
    <t>14.07.1998</t>
  </si>
  <si>
    <t>05.02.1999</t>
  </si>
  <si>
    <t>21.08.1995</t>
  </si>
  <si>
    <t>26.06.2002</t>
  </si>
  <si>
    <t>15.02.2001</t>
  </si>
  <si>
    <t>24.11.1999</t>
  </si>
  <si>
    <t>28.04.1998</t>
  </si>
  <si>
    <t>03.12.1993</t>
  </si>
  <si>
    <t>31.03.2001</t>
  </si>
  <si>
    <t>15.08.1996</t>
  </si>
  <si>
    <t>15.09.1997</t>
  </si>
  <si>
    <t>27.06.1999</t>
  </si>
  <si>
    <t>11.03.2002</t>
  </si>
  <si>
    <t>14.04.2002</t>
  </si>
  <si>
    <t>21.02.1998</t>
  </si>
  <si>
    <t>Барьерный бег 110 м</t>
  </si>
  <si>
    <t>Барьерный бег 400 м</t>
  </si>
  <si>
    <t>Бег 5 000 м</t>
  </si>
  <si>
    <t>Бег с препятствиями 3 000 м</t>
  </si>
  <si>
    <t>Прыжок в высоту</t>
  </si>
  <si>
    <t>Эстафетный бег 4 х 100 м</t>
  </si>
  <si>
    <t>Эстафетный бег 4 х 400 м</t>
  </si>
  <si>
    <t>МС</t>
  </si>
  <si>
    <t>МСМК</t>
  </si>
  <si>
    <t>ЗМС</t>
  </si>
  <si>
    <t>Краснодарский край Карачаево-Черкесская республика</t>
  </si>
  <si>
    <t>Калининградская область Санкт-Петербург</t>
  </si>
  <si>
    <t xml:space="preserve">Московская область </t>
  </si>
  <si>
    <t xml:space="preserve">Красноярский край </t>
  </si>
  <si>
    <t>Краснодарский край Кабардино-Балкарская республика</t>
  </si>
  <si>
    <t xml:space="preserve">Санкт-Петербург </t>
  </si>
  <si>
    <t xml:space="preserve">Волгоградская область </t>
  </si>
  <si>
    <t xml:space="preserve">Ростовская область </t>
  </si>
  <si>
    <t xml:space="preserve">Кемеровская область </t>
  </si>
  <si>
    <t>Москва Псковская область</t>
  </si>
  <si>
    <t xml:space="preserve">Воронежская область </t>
  </si>
  <si>
    <t>Москва Калужская область</t>
  </si>
  <si>
    <t xml:space="preserve">Новосибирская область </t>
  </si>
  <si>
    <t>Санкт-Петербург Калужская область</t>
  </si>
  <si>
    <t>Красноярский край Московская область</t>
  </si>
  <si>
    <t>Московская область Новосибирская область</t>
  </si>
  <si>
    <t xml:space="preserve">Иркутская область </t>
  </si>
  <si>
    <t xml:space="preserve">Тюменская область </t>
  </si>
  <si>
    <t xml:space="preserve">Томская область </t>
  </si>
  <si>
    <t>Ставропольский край Карачаево-Черкесская республика</t>
  </si>
  <si>
    <t>Краснодарский край ЮФО (К)</t>
  </si>
  <si>
    <t xml:space="preserve">ЮФО (К) </t>
  </si>
  <si>
    <t>Московская область Смоленская область</t>
  </si>
  <si>
    <t>Вологодская область Санкт-Петербург</t>
  </si>
  <si>
    <t>Санкт-Петербург Вологодская область</t>
  </si>
  <si>
    <t>Москва Санкт-Петербург</t>
  </si>
  <si>
    <t xml:space="preserve">Ульяновская область </t>
  </si>
  <si>
    <t xml:space="preserve">Краснодарский край </t>
  </si>
  <si>
    <t xml:space="preserve">Курская область </t>
  </si>
  <si>
    <t xml:space="preserve">Новгородская область </t>
  </si>
  <si>
    <t>Челябинская область Московская область</t>
  </si>
  <si>
    <t xml:space="preserve">Республика Карелия </t>
  </si>
  <si>
    <t xml:space="preserve">Астраханская область </t>
  </si>
  <si>
    <t xml:space="preserve">Республика Мордовия </t>
  </si>
  <si>
    <t xml:space="preserve">Республика Башкортостан </t>
  </si>
  <si>
    <t>Московская область Белгородская область</t>
  </si>
  <si>
    <t xml:space="preserve">Владимирская область </t>
  </si>
  <si>
    <t xml:space="preserve">Республика Татарстан </t>
  </si>
  <si>
    <t>Москва Орловская область</t>
  </si>
  <si>
    <t>Свердловская область Алтайский край</t>
  </si>
  <si>
    <t xml:space="preserve">Рязанская область </t>
  </si>
  <si>
    <t>Москва Алтайский край</t>
  </si>
  <si>
    <t>Московская область Республика Башкортостан</t>
  </si>
  <si>
    <t>Санкт-Петербург Москва</t>
  </si>
  <si>
    <t xml:space="preserve">Свердловская область </t>
  </si>
  <si>
    <t xml:space="preserve">Челябинская область </t>
  </si>
  <si>
    <t>Ямало-Ненецкий автономный округ Владимирская область</t>
  </si>
  <si>
    <t xml:space="preserve">Вологодская область </t>
  </si>
  <si>
    <t xml:space="preserve">Сахалинская область </t>
  </si>
  <si>
    <t xml:space="preserve">Белгородская область </t>
  </si>
  <si>
    <t>Московская область Курская область</t>
  </si>
  <si>
    <t>Курская область Белгородская область</t>
  </si>
  <si>
    <t>Московская область Республика Бурятия</t>
  </si>
  <si>
    <t xml:space="preserve">Самарская область </t>
  </si>
  <si>
    <t>Московская область Ростовская область</t>
  </si>
  <si>
    <t xml:space="preserve">Алтайский край </t>
  </si>
  <si>
    <t xml:space="preserve">Москва </t>
  </si>
  <si>
    <t xml:space="preserve">Карачаево-Черкесская республика </t>
  </si>
  <si>
    <t>Москва Ставропольский край</t>
  </si>
  <si>
    <t>Московская область Кабардино-Балкарская республика</t>
  </si>
  <si>
    <t>Кабардино-Балкарская республика Краснодарский край</t>
  </si>
  <si>
    <t>Краснодарский край Московская область</t>
  </si>
  <si>
    <t xml:space="preserve">Ставропольский край </t>
  </si>
  <si>
    <t>Москва Смоленская область</t>
  </si>
  <si>
    <t>Москва Челябинская область</t>
  </si>
  <si>
    <t>Москва Липецкая область</t>
  </si>
  <si>
    <t>Москва Кабардино-Балкарская республика</t>
  </si>
  <si>
    <t>Краснодарский край Хабаровский край</t>
  </si>
  <si>
    <t xml:space="preserve">Оренбургская область </t>
  </si>
  <si>
    <t>Волгоградская область Москва</t>
  </si>
  <si>
    <t>Московская область Приморский край</t>
  </si>
  <si>
    <t>Москва Брянская область</t>
  </si>
  <si>
    <t>Москва Оренбургская область</t>
  </si>
  <si>
    <t>Краснодарский край Москва</t>
  </si>
  <si>
    <t>Москва Ярославская область</t>
  </si>
  <si>
    <t>Московская область Ярославская область</t>
  </si>
  <si>
    <t xml:space="preserve">Ярославская область </t>
  </si>
  <si>
    <t>Краснодарский край Самарская область</t>
  </si>
  <si>
    <t>Москва Пермский край</t>
  </si>
  <si>
    <t>Москва Волгоградская область</t>
  </si>
  <si>
    <t>Московская область Самарская область</t>
  </si>
  <si>
    <t>Москва Московская область</t>
  </si>
  <si>
    <t>Москва Ростовская область</t>
  </si>
  <si>
    <t>Краснодарский край Нижегородская область</t>
  </si>
  <si>
    <t xml:space="preserve">Липецкая область </t>
  </si>
  <si>
    <t>Липецкая область Брянская область</t>
  </si>
  <si>
    <t>К</t>
  </si>
  <si>
    <t/>
  </si>
  <si>
    <r>
      <t xml:space="preserve">Азизьян А.А., Вяльцева В.Г.  </t>
    </r>
    <r>
      <rPr>
        <sz val="11"/>
        <color indexed="10"/>
        <rFont val="Calibri"/>
        <family val="2"/>
        <charset val="204"/>
      </rPr>
      <t xml:space="preserve"> </t>
    </r>
  </si>
  <si>
    <t>Антунович Г.П., Шабанов Г.К., Смирягин Е.В.</t>
  </si>
  <si>
    <t>Арабаджев С.И., Арабаджева С.Б., Ефремов Ю.Н.</t>
  </si>
  <si>
    <t>Артемьев П.П., Мажуга Т.Ю.</t>
  </si>
  <si>
    <t>Вяльцева В.Г., Артамонов А.О.</t>
  </si>
  <si>
    <t>Еременко А.В.</t>
  </si>
  <si>
    <t>Кайдалин В.С.</t>
  </si>
  <si>
    <t>Попов А.М., Попова С.Ю.</t>
  </si>
  <si>
    <t>Скляров В.В., Баталов А.В.</t>
  </si>
  <si>
    <t>Солянкин И.П., Давиденко А.П., Коваленко А.В.</t>
  </si>
  <si>
    <t>Хайлов С.Н.</t>
  </si>
  <si>
    <t>Шабанов Г.К., Шабанов К.С.</t>
  </si>
  <si>
    <t>Бабкин А.П., Демиденкова Г.А.</t>
  </si>
  <si>
    <t>Вдовин М.В., Алиев Г.Г.</t>
  </si>
  <si>
    <t>Деревягин А.А., Кислых М.В.</t>
  </si>
  <si>
    <t>Котовский В.Ю.</t>
  </si>
  <si>
    <t>Назаров В.И., Петров С.Г., Алиев Г.Г.</t>
  </si>
  <si>
    <t>Носов С.В., Вашкевич И.Е., Чалая Е.М.</t>
  </si>
  <si>
    <t>Носов С.В., Мартюшов В.Г.</t>
  </si>
  <si>
    <t>Омельченко Д.А.</t>
  </si>
  <si>
    <t>Потапов А.Ю., Потапова Н.М., Черкашина А.В.</t>
  </si>
  <si>
    <t>Сивченко А.В., Краус А.А., Ширяев В.А.</t>
  </si>
  <si>
    <t>Соколенко Е.В., Михайловский А.В.</t>
  </si>
  <si>
    <t>Тарасов Д., Васильева С., Андреева Н.</t>
  </si>
  <si>
    <t>Титаренко И.Г., Кувалдина Т.В.</t>
  </si>
  <si>
    <t>Азизьян А.А., Селицкая С.С.</t>
  </si>
  <si>
    <t>Артемьев П.П.</t>
  </si>
  <si>
    <t>Дубовик А.И.</t>
  </si>
  <si>
    <t>Ефременков А.С., Андреев В.В.</t>
  </si>
  <si>
    <t>Жилкин Г.М., Идрисов Н.М., Потапов А.Ю.</t>
  </si>
  <si>
    <t>Жубряков Г.Н., Синицкий А.Д.</t>
  </si>
  <si>
    <t>Козловцев Г.С.</t>
  </si>
  <si>
    <t>Краснобаев А.А.</t>
  </si>
  <si>
    <t>Прошин Е.К.</t>
  </si>
  <si>
    <t>Прошин Е.К., Хмеленко Н.Н.</t>
  </si>
  <si>
    <t>Савенков П.А.</t>
  </si>
  <si>
    <t>Сигарева А.Ю., Смирнов А.Б.</t>
  </si>
  <si>
    <t>Тихонов А.В., Тихонова М.С.</t>
  </si>
  <si>
    <t>Толстиков В.И.</t>
  </si>
  <si>
    <t>Фомин А.С., Фомина А.В.</t>
  </si>
  <si>
    <t>Шевель Н.А.</t>
  </si>
  <si>
    <t>Аверкин В.В., Нуштаев Е.А.</t>
  </si>
  <si>
    <t>Аплачкин А.И., Осипов С.А.</t>
  </si>
  <si>
    <t>Бычков В.А., Бычкова О.И., Рогов В.В.</t>
  </si>
  <si>
    <t>Герцен Е.А., Саков А.П.</t>
  </si>
  <si>
    <t>Ильин В.Г.</t>
  </si>
  <si>
    <t>Манойлин В.И.</t>
  </si>
  <si>
    <t>Мануйлов С.И., Кавешников Б.В.</t>
  </si>
  <si>
    <t>Меркушин В.С., Куделина Н.М.</t>
  </si>
  <si>
    <t>Морозов В.И., Хмелёв А.Е.</t>
  </si>
  <si>
    <t>Осипов С.А., Мануйлов С.И.</t>
  </si>
  <si>
    <t>Пономарев В.В.</t>
  </si>
  <si>
    <t>Телятников М.М., Глушак П.Б.</t>
  </si>
  <si>
    <t>Арсенов В.Д., Арсенова А.Е.</t>
  </si>
  <si>
    <t>Бастрыгина Н.О.</t>
  </si>
  <si>
    <t>Еремеев А., Еремеева А.</t>
  </si>
  <si>
    <t>Жубряков Г.Н., Селюцкий С.А.</t>
  </si>
  <si>
    <t>Краснобаев А.А., Антонова С.Н.</t>
  </si>
  <si>
    <t>Краснобаев А.А., Мартьянов В.И.</t>
  </si>
  <si>
    <t>Краус А.А., Сивченко А.В., Терентьев Л.А.</t>
  </si>
  <si>
    <t>Маркин М.О.</t>
  </si>
  <si>
    <t>Медведев Ю.А., Ширяев В.А.</t>
  </si>
  <si>
    <t>Назаров В.И., Яновская Т.В., Петров С.Г.</t>
  </si>
  <si>
    <t>Панихин И.И., Мочалов С.С., Мочалова Е.С.</t>
  </si>
  <si>
    <t>Плотников П.Н., Хангельдиев Г.А., Плотников А.Н.</t>
  </si>
  <si>
    <t>Потапов А.Ю., Потапова Н.М.</t>
  </si>
  <si>
    <t>Романов А.В.</t>
  </si>
  <si>
    <t>Синицкий А.Д.</t>
  </si>
  <si>
    <t>Чемерисов Н.Ф.</t>
  </si>
  <si>
    <t>Андреев А.А., Сергеева Е.А., Геворкян Р.О.</t>
  </si>
  <si>
    <t>Бахмацкий М.В., Солянкин И.П.</t>
  </si>
  <si>
    <t>Горлов А.Н.</t>
  </si>
  <si>
    <t>Жубряков Г.Н., Никитина Н.Н.</t>
  </si>
  <si>
    <t>Климов А.Г., Столбова О.В.</t>
  </si>
  <si>
    <t>Курина Н.М.</t>
  </si>
  <si>
    <t>Михайловский А.В., Марченко Е.В.</t>
  </si>
  <si>
    <t>Прошин Е.К., Мещерякова Л.М.</t>
  </si>
  <si>
    <t>Соколенко Е.В.</t>
  </si>
  <si>
    <t>Солянкин И.П., Коваленко А.В.</t>
  </si>
  <si>
    <t>Тихонов А.В., Тихонова М.С., Сударева Н.И.</t>
  </si>
  <si>
    <t>Чернышёв А.И., Яковлева Е.Н., Горлов А.Н.</t>
  </si>
  <si>
    <t>Гуков А.О.</t>
  </si>
  <si>
    <t>Кулагов К.А., Аверкин В.В.</t>
  </si>
  <si>
    <t>Глушак П.Б., Глушак Н.М.</t>
  </si>
  <si>
    <t>Домнин В.Д., Яковлев П.К.</t>
  </si>
  <si>
    <t>Жолнерович В.И.</t>
  </si>
  <si>
    <t>Жолнерович В.И., Климов А.Г.</t>
  </si>
  <si>
    <t>Жолнерович В.И., Сидункова Т.</t>
  </si>
  <si>
    <t>Иванова В.С.</t>
  </si>
  <si>
    <t>Лобанов А.А.</t>
  </si>
  <si>
    <t>Лотова Э.В.</t>
  </si>
  <si>
    <t>Мамалимов А.Г., Алексеев Г.И.</t>
  </si>
  <si>
    <t>Морозов В.И., Беленицкий В.А.</t>
  </si>
  <si>
    <t>Плавкова Е.Д.</t>
  </si>
  <si>
    <t>Плотников П.Н., Хангельдиев Г.А.</t>
  </si>
  <si>
    <t>Пушкарёв Д.Г., Тарасов К.Б.</t>
  </si>
  <si>
    <t>Сафонова Н.В., Сафонов И.Н.</t>
  </si>
  <si>
    <t>Вырышев В.М., Попов В.Ю.</t>
  </si>
  <si>
    <t>Габидулин О.В.</t>
  </si>
  <si>
    <t>Злобин В.П.</t>
  </si>
  <si>
    <t>Клевцова Н.В., Буцык Ю.Г., Пудов Е.Н.</t>
  </si>
  <si>
    <t>Телятников М.М., Мануйлов С.И.</t>
  </si>
  <si>
    <t>Васильев С.В.</t>
  </si>
  <si>
    <t>Вяльцева В.Г., Васильев С.В.</t>
  </si>
  <si>
    <t>Жуков А.А., Артамонов А.О.</t>
  </si>
  <si>
    <t>Запольский Д.В., Пестрецова С.Н., Моргачев В.Н.</t>
  </si>
  <si>
    <t>Запольский Д.В., Пестрецова С.Н., Садов М.В.</t>
  </si>
  <si>
    <t>Исаев А.Н.</t>
  </si>
  <si>
    <t>Садов М.В., Коптюх И.Н.</t>
  </si>
  <si>
    <t>Синицын А.В., Левин М.А.</t>
  </si>
  <si>
    <t>Ткаченко А.П.</t>
  </si>
  <si>
    <t>Харченко А.Б., Котов С.В.</t>
  </si>
  <si>
    <t>Копылов Ю.В.</t>
  </si>
  <si>
    <t>Табала А.И.</t>
  </si>
  <si>
    <t>Тимошенко Н.П.</t>
  </si>
  <si>
    <t>Тимошенко Н.П., Тимошенко Н.А.</t>
  </si>
  <si>
    <t>Шапкина Н.В.</t>
  </si>
  <si>
    <t>Шведова А.В., Дмитриев И.В.</t>
  </si>
  <si>
    <t>Козлов Е.С., Яковенко Г.М.</t>
  </si>
  <si>
    <t>Коптюх И.Н., Садов М.В., Херсонцев В.С.</t>
  </si>
  <si>
    <t>Полешко В.В.</t>
  </si>
  <si>
    <t>Пучков А.А.</t>
  </si>
  <si>
    <t>Шерина С.Э.</t>
  </si>
  <si>
    <t>Сергеев А.Е., Сергеева Д.А., Бондаренко А.И.</t>
  </si>
  <si>
    <t>Трухина И.М., Друзь В.С.</t>
  </si>
  <si>
    <t>Филатова Г.Н., Артамонов А.О.</t>
  </si>
  <si>
    <t>Бакиров Д.Р.</t>
  </si>
  <si>
    <t>Захарова Т.В.</t>
  </si>
  <si>
    <t>Иванов Е.В., Цыплаков А.В.</t>
  </si>
  <si>
    <t>Идрисов Н.М., Потапов А.Ю.</t>
  </si>
  <si>
    <t>Киреева О.В.</t>
  </si>
  <si>
    <t>Котова Т.В.</t>
  </si>
  <si>
    <t>Кудрявцев В.Е.</t>
  </si>
  <si>
    <t>Кузин В.В., Кобышева Е.Л., Кудряшов Ю.А.</t>
  </si>
  <si>
    <t>Кузина Т.Н., Загинай Ю.А., Черненкова Т.М.</t>
  </si>
  <si>
    <t>Ловачёва К.С., Попкова Е.Н., Штыфлюк Р.А.</t>
  </si>
  <si>
    <t>Лупатов Р.М., Цыплаков А.В., Волошин Л.А.</t>
  </si>
  <si>
    <t>Лыткин А.В.</t>
  </si>
  <si>
    <t>Наймит И.В.</t>
  </si>
  <si>
    <t>Савинов Е.В.</t>
  </si>
  <si>
    <t>Тантлевский Е.В., Шемигон С.С., Шемигон О.С.</t>
  </si>
  <si>
    <t>Фролова О.А.</t>
  </si>
  <si>
    <t>Шемигон О.С., Бакиров Д.Р.</t>
  </si>
  <si>
    <t>Шемигон О.С., Пугач С.В., Орешин А.И.</t>
  </si>
  <si>
    <t>Грипич С.В., Рябухина А.В.</t>
  </si>
  <si>
    <t>Копылев С.С., Бибикин Е.В.</t>
  </si>
  <si>
    <t>Кучеряну М.И., Кучеряну С.М., Мирошниченко В.И.</t>
  </si>
  <si>
    <t>Кучеряну М.И., Руденко В.Г., Огвоздина Т.В.</t>
  </si>
  <si>
    <t>Руденко В.Г., Огвоздина Т.В.</t>
  </si>
  <si>
    <t>Хайкин В.Е., Кивимяги М.В.</t>
  </si>
  <si>
    <t>Кузин В.В., Белкова О.Н., Белков Г.А., Каргин С.К.</t>
  </si>
  <si>
    <t>Кузин В.В., Кудряшов Ю.А., Малышева М.Г.</t>
  </si>
  <si>
    <t>Полубояров О.Ю., Полубояров Ю.П.</t>
  </si>
  <si>
    <t>Романов В.В.</t>
  </si>
  <si>
    <t>Федоров Л.Л., Федорова Т.С.</t>
  </si>
  <si>
    <t>Исаев А.Н., Маренков И.В.</t>
  </si>
  <si>
    <t>Колодко Н.А.</t>
  </si>
  <si>
    <t>Крохмалёв А.В., Лохова А.А.</t>
  </si>
  <si>
    <t>Синицын А.В., Садов М.В.</t>
  </si>
  <si>
    <t>Франков А.А., Воробьева Н.Н., Синицкий А.Д.</t>
  </si>
  <si>
    <t>Гербич Т.В., Крицкова А.Г.</t>
  </si>
  <si>
    <t>Потапов А.Ю.</t>
  </si>
  <si>
    <t>Прошин Е.К., Мишина С.В.</t>
  </si>
  <si>
    <t>Шевякин Ф.А.</t>
  </si>
  <si>
    <t>Филатова Л.А., Рощупкина Н.В., Трубин Ю.Н.</t>
  </si>
  <si>
    <t>Назарова Н.В., Шевякин Ф.А.</t>
  </si>
  <si>
    <t>Филатова Л.А., Литовченко И.Е., Рощупкина Н.В.</t>
  </si>
  <si>
    <t>Михайловский А.В., Соколенко Е.В.</t>
  </si>
  <si>
    <t>Бабайлова О.А.</t>
  </si>
  <si>
    <t>Шумаков Е.Г.</t>
  </si>
  <si>
    <t>Михайловский А.В., Соколенко Е.В., Хмелев А.Е.</t>
  </si>
  <si>
    <t xml:space="preserve"> ГБУ КК  "РЦСП по легкой атлетике", ГБУ КК "ЦОП по легкой атлетике", РГБУ "ЦСП КЧР"</t>
  </si>
  <si>
    <t xml:space="preserve"> МБУ "СШОР №4 по легкой атлетике", ГБПОУ КО УОР, ГБУ "СШОР" "Академия легкой атлетики Санкт-Петербурга"</t>
  </si>
  <si>
    <t xml:space="preserve"> ГБПОУ МО "УОР №1", ГБУ МО "СШОР по легкой атлетике"</t>
  </si>
  <si>
    <t xml:space="preserve"> КГАУ "РЦСП "Академия летних видов спорта", МАУ "СШОР "Спутник"</t>
  </si>
  <si>
    <t xml:space="preserve"> ГБУ КК "ЦОП по легкой атлетике", ГКУ КБР "СШОР"</t>
  </si>
  <si>
    <t xml:space="preserve"> ГБУ "СШОР" Академия легкой атлетики Санкт-Петербурга", СПб ГБПОУ "УОР №1"</t>
  </si>
  <si>
    <t>ВС ГБУ ВО "СШОР по легкой атлетике"</t>
  </si>
  <si>
    <t xml:space="preserve"> ГБУ СШ "Манеж" Петродворцовского района</t>
  </si>
  <si>
    <t xml:space="preserve"> СПб ГБУ ЦОП "ШВСМ по легкой атлетике"</t>
  </si>
  <si>
    <t xml:space="preserve"> ГБПОУ РО "РОУОР" г.Ростов-на-Дону</t>
  </si>
  <si>
    <t>ВС ГБФСУ КО "СШОР по легкой атлетике им. В.А.Савенкова"</t>
  </si>
  <si>
    <t xml:space="preserve"> ГБУ ДО ПО "ЦСП", ГБУ ДО ПО "ЦСП" </t>
  </si>
  <si>
    <t xml:space="preserve">  ГБУ ДО ПО "ЦСП", ГБУ ДО ПО "ЦСП"</t>
  </si>
  <si>
    <t xml:space="preserve"> ГБУ ВО "СШОР №21"</t>
  </si>
  <si>
    <t xml:space="preserve"> ГБУ "ЦОП по легкой атлетике" Москомспорта</t>
  </si>
  <si>
    <t xml:space="preserve"> ГБФСУ КО "СШОР по легкой атлетике им. В.А.Савенкова"</t>
  </si>
  <si>
    <t xml:space="preserve"> МАУ "НЦВСМ", ГАПОУ НСО НУ(К)ОР</t>
  </si>
  <si>
    <t>ВС СПб ГБУ ЦОП "ШВСМ по легкой атлетике", ГБУ КО "CШОР "Юность"</t>
  </si>
  <si>
    <t>ВС КГАУ "РЦСП "Академия летних видов спорта", МАУ "СШОР "Спутник", ГБУ МО "ЦСП ОВС"</t>
  </si>
  <si>
    <t xml:space="preserve"> ГБУ МО "ЦСП ОВС", МАУ "НЦВСМ"</t>
  </si>
  <si>
    <t xml:space="preserve"> ОГКУ СШОР "ШВСМ", МБУ "СШОР "Ангара"</t>
  </si>
  <si>
    <t>ВС ГАУ ТО "ЦСП"</t>
  </si>
  <si>
    <t xml:space="preserve"> МБУ ДО ДЮСШ №1 г.Томск</t>
  </si>
  <si>
    <t xml:space="preserve"> ГБУ СШОР по легкой атлетике №1 Невского района</t>
  </si>
  <si>
    <t xml:space="preserve"> ГБУ СК "СШОР по легкой атлетике"</t>
  </si>
  <si>
    <t xml:space="preserve"> ГБУ КК "ЦОП по легкой атлетике", ГБУ КК"РЦСП по легкой атлетике", МБУ "СШОР №2 г. Симферополь"</t>
  </si>
  <si>
    <t xml:space="preserve"> ГБУ РК "СШОР по легкой атлетике №1"</t>
  </si>
  <si>
    <t>ВС ГБУ МО "СШОР по легкой атлетике", ГБУ МО "ЦСП ОВС", СОГБУ "СШОР им.Ф.Т.Михеенко"</t>
  </si>
  <si>
    <t xml:space="preserve"> ОГКУ СШОР "ШВСМ"</t>
  </si>
  <si>
    <t>Динамо АУ ФКиС  ВО "ЦСП", АУ ФКИС ВО "СШ "Витязь", СПб ГБУ ЦОП "ШВСМ по легкой атлетике"</t>
  </si>
  <si>
    <t xml:space="preserve"> ГБУ ВО "СШОР по легкой атлетике"</t>
  </si>
  <si>
    <t xml:space="preserve"> СПб ГБУ ЦОП "ШВСМ по легкой атлетике", АУ ФКиС  ВО "ЦСП", АУ ФКИС ВО "СШ "Витязь"</t>
  </si>
  <si>
    <t xml:space="preserve"> ГБУ "ЦОП по легкой атлетике" Москомспорта, СПб ГБУ ЦОП "ШВСМ по легкой атлетике"</t>
  </si>
  <si>
    <t xml:space="preserve"> ОГБУ  "ССШОР по легкой атлетике"</t>
  </si>
  <si>
    <t xml:space="preserve"> ГБУ КК "ЦОП по легкой атлетике", ГБУ КК  "РЦСП по легкой атлетике"</t>
  </si>
  <si>
    <t xml:space="preserve"> ГБУ КК  "РЦСП по легкой атлетике", ГБУ КК "ЦОП по легкой атлетике", МБУ "СШОР по легкой атлетике №2 г.Симферополь"</t>
  </si>
  <si>
    <t xml:space="preserve"> ОБУ СШОР "Урожай"</t>
  </si>
  <si>
    <t xml:space="preserve"> МБУ ДО "ДЮСШ №5", ОБУ СШОР "Урожай"</t>
  </si>
  <si>
    <t xml:space="preserve"> ФГБОУ ВО "НОВГУ"</t>
  </si>
  <si>
    <t>ВС  МБУ СШОР №1 по л/а г.Челябинска, ГБУ МО "ЦСП ОВС"</t>
  </si>
  <si>
    <t xml:space="preserve"> МУ "СШОР №3"</t>
  </si>
  <si>
    <t xml:space="preserve"> МБУ  "СШОР" г.Железногорск</t>
  </si>
  <si>
    <t xml:space="preserve"> МБОУ СОШ №8 Туапсинский район</t>
  </si>
  <si>
    <t xml:space="preserve"> ОГБУ "ССШОР по легкой атлетике"</t>
  </si>
  <si>
    <t xml:space="preserve">  ГБУ АО "ОСШ"</t>
  </si>
  <si>
    <t xml:space="preserve"> ГБУ РМ "РСТЦ" Старт"</t>
  </si>
  <si>
    <t xml:space="preserve"> МБУ СШОР №21</t>
  </si>
  <si>
    <t xml:space="preserve"> ГБУ МО "ЦСП ОВС"</t>
  </si>
  <si>
    <t xml:space="preserve"> ГБУ МО "ЦСП ОВС", ОГБУ "ЦСП" Белгородской области, МБУ СШОР №3 г.Белгорода</t>
  </si>
  <si>
    <t xml:space="preserve"> МБУ "СШОР №4"</t>
  </si>
  <si>
    <t xml:space="preserve"> ГБУ КК  "РЦСП по легкой атлетике", ГБУ КК "ЦОП по легкой атлетике"</t>
  </si>
  <si>
    <t xml:space="preserve"> МАУ "СШ "Авиатор"" г.Казани</t>
  </si>
  <si>
    <t>ВС ГБПОУ "МССУОР №3" Москомспорта, МБУ ДО "ДЮСШ № 4 города Орла"</t>
  </si>
  <si>
    <t xml:space="preserve"> ЦП СПСО ,,Родник"(г. Екатеринбург), КГБ ПОУ "Алтайское училище олимпийского резерва"</t>
  </si>
  <si>
    <t>Профсоюзы ГАУ РО "СШОР "Олимпиец"</t>
  </si>
  <si>
    <t xml:space="preserve"> ГБУ СШОР "Академия легкой атлетики Санкт-Петербурга"</t>
  </si>
  <si>
    <t>Динамо ГБУ МО "ЦСП ОВС", МАУ СШ Белорецкого района</t>
  </si>
  <si>
    <t>Динамо ГБУ СШОР "Академия легкой атлетики Санкт-Петербурга"</t>
  </si>
  <si>
    <t xml:space="preserve"> ГАУ ЦСП МС РТ, МБУ "СШ №1" БМР РТ</t>
  </si>
  <si>
    <t>ВС МАУ "КСШОР", СОГБУ "СШОР им. Ф.Т. Михеенко"</t>
  </si>
  <si>
    <t xml:space="preserve"> ФГБОУ ВО РГУПС</t>
  </si>
  <si>
    <t xml:space="preserve"> ЧУ СК "Луч", ГАУ СО "ЦСП", РГППУ</t>
  </si>
  <si>
    <t>Динамо СПб ГБУ ЦОП "ШВСМ по легкой атлетике", АУ ФКиС  ВО "ЦСП", АУ ФКИС ВО "СШ "Витязь"</t>
  </si>
  <si>
    <t xml:space="preserve"> СПб ГБУ ЦОП "ШВСМ по легкой атлетике", СПб ГБПОУ "УОР №1"</t>
  </si>
  <si>
    <t>ВС ОГБУ "ССШОР по легкой атлетике"</t>
  </si>
  <si>
    <t xml:space="preserve"> ГАУ ТО "ЦСП"</t>
  </si>
  <si>
    <t xml:space="preserve"> МБУ СШОР № 2 по легкой атлетике имени Л.Н.Мосеева г.Челябинск</t>
  </si>
  <si>
    <t xml:space="preserve"> МАУ ДО Пуровская районная СДЮСШОР  "Авангард", МБУ "СШОР №4"</t>
  </si>
  <si>
    <t xml:space="preserve">  АУ ВО "СШ Витязь"</t>
  </si>
  <si>
    <t xml:space="preserve"> ГБУ "МГФСО" Москомспорта, МБУ   КСШОР №1</t>
  </si>
  <si>
    <t xml:space="preserve"> МБУ ДО ДЮСШ №1 г.Томск, ОГАУ ТО СШОР</t>
  </si>
  <si>
    <t xml:space="preserve"> МБУ ДО  "ДЮСШ №1" г.Ростов-на-Дону</t>
  </si>
  <si>
    <t xml:space="preserve"> ГБУ СШ летних видов спорта им.Э.М.Комнацкого</t>
  </si>
  <si>
    <t>Динамо МБУ СШОР №3 г.Белгорода</t>
  </si>
  <si>
    <t>ВС СПб ГБУ ЦОП "ШВСМ по легкой атлетике", СПб ГБПОУ "УОР №1", АУ ФКиС  ВО "ЦСП"</t>
  </si>
  <si>
    <t xml:space="preserve"> ГБУ КК  "РЦСП по легкой атлетике", МБУ СШОР  "Венец"</t>
  </si>
  <si>
    <t xml:space="preserve"> МБУ ДО ДЮСШ №1 г.Томск, ОГАУ ТО СШОР, ТГУ</t>
  </si>
  <si>
    <t xml:space="preserve"> МБУ ДО "ДЮСШ №5"</t>
  </si>
  <si>
    <t>ВС ГБУ МО "ЦСП ОВС", ГБПОУ МО "УОР №1", МБУ  "СШОР" г.Железногорск</t>
  </si>
  <si>
    <t xml:space="preserve"> ОБУ СШОР "Урожай", ОГБУ "ЦСП" Белгородской области, МБУ СШОР №3 г.Белгорода</t>
  </si>
  <si>
    <t>ВС ГБУ РМ "РСТЦ" Старт"</t>
  </si>
  <si>
    <t>ВС МАУ "КСШОР", АУ РБ "ЦСП"</t>
  </si>
  <si>
    <t xml:space="preserve"> ГБУ СШОР №2 Московского района</t>
  </si>
  <si>
    <t xml:space="preserve"> СК им. Н. Гастелло</t>
  </si>
  <si>
    <t xml:space="preserve"> ФГБОУ ВО "СамГТУ"</t>
  </si>
  <si>
    <t xml:space="preserve"> МБУ ДО ДЮСШ г.Нефтекамск</t>
  </si>
  <si>
    <t>Динамо СПб ГБУ ЦОП "ШВСМ по легкой атлетике"</t>
  </si>
  <si>
    <t xml:space="preserve"> МАУ ДО Пуровская районная СДЮСШОР  "Авангард", МБУ "СШОР № 4"</t>
  </si>
  <si>
    <t>ВС ГБУ МО "ЦСП ОВС", ГБУ РО "ЦОП №1"</t>
  </si>
  <si>
    <t xml:space="preserve"> ГАУ СО "ЦСП", МБОУ ДО ДЮСШ "Виктория", УРФУ</t>
  </si>
  <si>
    <t xml:space="preserve"> МБУ СШОР "Фламинго" по легкой атлетике, ФГБОУ ВО "СГУПС"</t>
  </si>
  <si>
    <t xml:space="preserve"> ГБУ КК  "РЦСП по легкой атлетике", МБУ ДО "ДЮСШ №1"</t>
  </si>
  <si>
    <t xml:space="preserve"> КГБ ПОУ "Алтайское училище олимпийского резерва"</t>
  </si>
  <si>
    <t xml:space="preserve"> ГБУ "ЦОП по легкой атлетике" Москомспорта, КАУ "ЦСП"</t>
  </si>
  <si>
    <t xml:space="preserve"> РГБУ "ЦСП КЧР"</t>
  </si>
  <si>
    <t xml:space="preserve"> ГБУ "СШОР "Луч" Москомспорта, ГБУ СК "РЦСП"</t>
  </si>
  <si>
    <t xml:space="preserve"> ГБУ МО "ЦСП ОВС", МБУ ФСО "СШОР "Авангард", ГКУ "ЦСП СК КБР"</t>
  </si>
  <si>
    <t>ВС ГБУ "ЦОП по легкой атлетике" Москомспорта</t>
  </si>
  <si>
    <t>ВС ГБУ "ЦОП по легкой атлетике" Москомспорта, МБУ  КСШОР №1</t>
  </si>
  <si>
    <t xml:space="preserve"> МБУ "СШОР №5"</t>
  </si>
  <si>
    <t>Динамо ГБУ "СШОР "Луч" Москомспорта, МБУ   КСШОР №1</t>
  </si>
  <si>
    <t xml:space="preserve"> ГКУ КБР "СШОР"</t>
  </si>
  <si>
    <t xml:space="preserve"> ГБУ МО "ЦСП ОВС", СОГБУ "СШОР им.Ф.Т.Михеенко"</t>
  </si>
  <si>
    <t>ВС ГБУ МО "ЦСП ОВС", СОГБУ "СШОР им.Ф.Т.Михеенко"</t>
  </si>
  <si>
    <t>ВС ГБУ КК"РЦСП по легкой атлетике", МАУ "КСШОР"</t>
  </si>
  <si>
    <t>Динамо ГБУ СК "СШОР по легкой атлетике"</t>
  </si>
  <si>
    <t xml:space="preserve"> ГКУ ЦСПСО, ГБУ СШ летних видов спорта им.Э.М.Комнацкого</t>
  </si>
  <si>
    <t xml:space="preserve"> ГБУ МО "ЦСП ОВС", ГБУ РО "ЦОП №1"</t>
  </si>
  <si>
    <t>Динамо ГБУ СК "СШОР по легкой атлетике", ГБУ СК "РЦСП", СУОР</t>
  </si>
  <si>
    <t>Динамо ГБУ КК  "РЦСП по легкой атлетике", ГБУ РК "СШОР по легкой атлетике №1"</t>
  </si>
  <si>
    <t>ВС ГБУ "ФСО "Юность Москвы" Москомспорта, СОГБУ «СШОР «Юность России»</t>
  </si>
  <si>
    <t xml:space="preserve"> ГБУ РМ "КСШОР"</t>
  </si>
  <si>
    <t>ВС ГБУ РМ "КСШОР"</t>
  </si>
  <si>
    <t>ВС ГБУ "ФСО "Юность Москвы" Москомспорта,  МБУ СШОР №1 по л/а г.Челябинска</t>
  </si>
  <si>
    <t xml:space="preserve"> ГБУ РО "СШОР №25" г.Белая Калитва</t>
  </si>
  <si>
    <t xml:space="preserve"> ГБУ "ЦОП по легкой атлетике" Москомспорта, МБУ "СШОР №5"</t>
  </si>
  <si>
    <t xml:space="preserve"> ГБУ "ФСО "Юность Москвы" Москомспорта, ГКУ КБР "СШОР"</t>
  </si>
  <si>
    <t>ВС ГБУ КК "РЦСП по легкой атлетике", ГБУ КК "ЦОП по легкой атлетике", МБОУ ДО ДЮСШ "Максимум"</t>
  </si>
  <si>
    <t xml:space="preserve"> ДЮСШ "Юбилейный"</t>
  </si>
  <si>
    <t>Динамо ГБУ СК "СШОР по легкой атлетике", СУОР</t>
  </si>
  <si>
    <t xml:space="preserve"> ОГКУ СШОР "ШВСМ", ОГБУ "ЦСПСКИО", ФГБУ ПОО ГУОР г.Иркутска</t>
  </si>
  <si>
    <t xml:space="preserve"> -</t>
  </si>
  <si>
    <t xml:space="preserve"> ГАУ ВО ЦСП "Олимп"</t>
  </si>
  <si>
    <t xml:space="preserve"> ГБУ МО "ЦСП ОВС", КГАУ "ЦСП - ШВСМ", ДВФУ</t>
  </si>
  <si>
    <t>ВС ГБУ КК  "РЦСП по легкой атлетике", ГБУ КК "ЦОП по легкой атлетике", МБОУ ДО ДЮСШ "Максимум"</t>
  </si>
  <si>
    <t xml:space="preserve"> ГБУ "ЦОП по легкой атлетике" Москомспорта, ГБУ БО СШОР по легкой атлетике им. В.Д. Самотесова</t>
  </si>
  <si>
    <t xml:space="preserve"> ГБУ "ЦОП по легкой атлетике" Москомспорта, ГАУ "ЦСП ОО"</t>
  </si>
  <si>
    <t xml:space="preserve"> ГБУ КК  "РЦСП по легкой атлетике", ГБУ "ЦОП по легкой атлетике" Москомспорта</t>
  </si>
  <si>
    <t xml:space="preserve"> МБУ СШ №1 г.Шахты</t>
  </si>
  <si>
    <t xml:space="preserve"> ГБУ "МГФСО" Москомспорта, ГБУ СК "СШОР по легкой атлетике"</t>
  </si>
  <si>
    <t>ВС ГБОУ МССУОР № 1, ГУ ЯО "СШОР по лёгкой атлетике и адаптивному спорту"</t>
  </si>
  <si>
    <t>ВС ГБУ МО "ЦСП ОВС", ГУ ЯО РЦСП, ГУ ЯО "СШОР по лёгкой атлетике и адаптивному спорту"</t>
  </si>
  <si>
    <t xml:space="preserve"> ГУ ЯО "СШОР по лёгкой атлетике и адаптивному спорту", ГУ ЯО РЦСП</t>
  </si>
  <si>
    <t>ВС ГБУ "ЦОП по легкой атлетике" Москомспорта, ГБУ БО СШОР "Русь"</t>
  </si>
  <si>
    <t xml:space="preserve"> ГБУ КК "ЦОП по легкой атлетике", МБУ г.о. Самара "СШОР № 6"</t>
  </si>
  <si>
    <t>ВС ГБУ "ФСО "Юность Москвы" Москомспорта, МАУ СШОР "Темп" г.Перми</t>
  </si>
  <si>
    <t>ВС ГБУ "ФСО "Юность Москвы" Москомспорта, ГБУ ВО "СШОР по легкой атлетике"</t>
  </si>
  <si>
    <t>ВС ГБУ МО "ЦСП ОВС", НМБУ "СШОР" г.о. Новокуйбышевск</t>
  </si>
  <si>
    <t xml:space="preserve"> МБУДО СДЮСШОР № 3 "Легкая атлетика"</t>
  </si>
  <si>
    <t>ВС ГБУ "ЦОП по легкой атлетике" Москомспорта, ГБУ МО "ЦСП ОВС"</t>
  </si>
  <si>
    <t xml:space="preserve"> СУОР, ГБУ СК "РЦСП"</t>
  </si>
  <si>
    <t xml:space="preserve"> ГБУ "СШОР "Луч" Москомспорта, ГБУ РО "ЦОП №1"</t>
  </si>
  <si>
    <t>ВС ГБУ КК "ЦОП по легкой атлетике", ГБУ КК  "РЦСП по легкой атлетике"</t>
  </si>
  <si>
    <t>Динамо ГБУ КК "ЦОП по легкой атлетике", ГБУ КК  "РЦСП по легкой атлетике"</t>
  </si>
  <si>
    <t xml:space="preserve"> АУ ФКиС  ВО "ЦСП", ФГБОУ ВО "ВоГУ"</t>
  </si>
  <si>
    <t xml:space="preserve"> Главное Управление МЧС России по Вологодской области, АУ ФКиС  ВО "ЦСП"</t>
  </si>
  <si>
    <t>Профсоюзы  АУ ВО "СШ Витязь"</t>
  </si>
  <si>
    <t xml:space="preserve"> ОГКУ СШОР "ШВСМ", ФГБУ ПОО ГУОР г.Иркутска, МБОУ ДО г.Иркутска "ДЮСШ №3"</t>
  </si>
  <si>
    <t xml:space="preserve"> МБУ "СШОР "Ангара", ОГКУ СШОР "ШВСМ"</t>
  </si>
  <si>
    <t xml:space="preserve"> ОБУ СШОР "Урожай", МБУ ДО "ДЮСШ "Виктория"</t>
  </si>
  <si>
    <t>Динамо ГБУ ЛО ЦСП, ГБУ БО СШОР по легкой атлетике им. В.Д. Самотесова</t>
  </si>
  <si>
    <t>Динамо ГБУ "ФСО "Юность Москвы" Москомспорта, МБУ "СШОР №5"</t>
  </si>
  <si>
    <t xml:space="preserve"> МБУ ДО ДЮСШ №1 г.Томск, ТГУ</t>
  </si>
  <si>
    <t xml:space="preserve"> МБУ  "СШОР № 4"</t>
  </si>
  <si>
    <t xml:space="preserve"> МБУ ДО «ДЮСШ №1»</t>
  </si>
  <si>
    <t>Жижикин А.Н., Воротыляк А.Н.</t>
  </si>
  <si>
    <t>285</t>
  </si>
  <si>
    <t>288</t>
  </si>
  <si>
    <t>289</t>
  </si>
  <si>
    <t>290</t>
  </si>
  <si>
    <t>291</t>
  </si>
  <si>
    <t>292</t>
  </si>
  <si>
    <t>221</t>
  </si>
  <si>
    <t>223</t>
  </si>
  <si>
    <t>224</t>
  </si>
  <si>
    <t>83</t>
  </si>
  <si>
    <t>344</t>
  </si>
  <si>
    <t>347</t>
  </si>
  <si>
    <t>349</t>
  </si>
  <si>
    <t>361</t>
  </si>
  <si>
    <t>26</t>
  </si>
  <si>
    <t>342</t>
  </si>
  <si>
    <t>343</t>
  </si>
  <si>
    <t>334</t>
  </si>
  <si>
    <t>338</t>
  </si>
  <si>
    <t>339</t>
  </si>
  <si>
    <t>336</t>
  </si>
  <si>
    <t>340</t>
  </si>
  <si>
    <t>363</t>
  </si>
  <si>
    <t>23</t>
  </si>
  <si>
    <t>25</t>
  </si>
  <si>
    <t>27</t>
  </si>
  <si>
    <t>32</t>
  </si>
  <si>
    <t>34</t>
  </si>
  <si>
    <t>38</t>
  </si>
  <si>
    <t>41</t>
  </si>
  <si>
    <t>43</t>
  </si>
  <si>
    <t>44</t>
  </si>
  <si>
    <t>88</t>
  </si>
  <si>
    <t>90</t>
  </si>
  <si>
    <t>93</t>
  </si>
  <si>
    <t>94</t>
  </si>
  <si>
    <t>95</t>
  </si>
  <si>
    <t>100</t>
  </si>
  <si>
    <t>101</t>
  </si>
  <si>
    <t>102</t>
  </si>
  <si>
    <t>104</t>
  </si>
  <si>
    <t>110</t>
  </si>
  <si>
    <t>111</t>
  </si>
  <si>
    <t>112</t>
  </si>
  <si>
    <t>115</t>
  </si>
  <si>
    <t>117</t>
  </si>
  <si>
    <t>118</t>
  </si>
  <si>
    <t>121</t>
  </si>
  <si>
    <t>76</t>
  </si>
  <si>
    <t>122</t>
  </si>
  <si>
    <t>123</t>
  </si>
  <si>
    <t>368</t>
  </si>
  <si>
    <t>371</t>
  </si>
  <si>
    <t>372</t>
  </si>
  <si>
    <t>365</t>
  </si>
  <si>
    <t>364</t>
  </si>
  <si>
    <t>373</t>
  </si>
  <si>
    <t>375</t>
  </si>
  <si>
    <t>209</t>
  </si>
  <si>
    <t>332</t>
  </si>
  <si>
    <t>303</t>
  </si>
  <si>
    <t>304</t>
  </si>
  <si>
    <t>305</t>
  </si>
  <si>
    <t>306</t>
  </si>
  <si>
    <t>308</t>
  </si>
  <si>
    <t>309</t>
  </si>
  <si>
    <t>311</t>
  </si>
  <si>
    <t>78</t>
  </si>
  <si>
    <t>395</t>
  </si>
  <si>
    <t>396</t>
  </si>
  <si>
    <t>397</t>
  </si>
  <si>
    <t>398</t>
  </si>
  <si>
    <t>399</t>
  </si>
  <si>
    <t>379</t>
  </si>
  <si>
    <t>384</t>
  </si>
  <si>
    <t>409</t>
  </si>
  <si>
    <t>412</t>
  </si>
  <si>
    <t>411</t>
  </si>
  <si>
    <t>415</t>
  </si>
  <si>
    <t>416</t>
  </si>
  <si>
    <t>417</t>
  </si>
  <si>
    <t>420</t>
  </si>
  <si>
    <t>422</t>
  </si>
  <si>
    <t>423</t>
  </si>
  <si>
    <t>198</t>
  </si>
  <si>
    <t>203</t>
  </si>
  <si>
    <t>204</t>
  </si>
  <si>
    <t>293</t>
  </si>
  <si>
    <t>294</t>
  </si>
  <si>
    <t>296</t>
  </si>
  <si>
    <t>297</t>
  </si>
  <si>
    <t>193</t>
  </si>
  <si>
    <t>196</t>
  </si>
  <si>
    <t>194</t>
  </si>
  <si>
    <t>431</t>
  </si>
  <si>
    <t>433</t>
  </si>
  <si>
    <t>434</t>
  </si>
  <si>
    <t>435</t>
  </si>
  <si>
    <t>126</t>
  </si>
  <si>
    <t>136</t>
  </si>
  <si>
    <t>139</t>
  </si>
  <si>
    <t>153</t>
  </si>
  <si>
    <t>154</t>
  </si>
  <si>
    <t>156</t>
  </si>
  <si>
    <t>158</t>
  </si>
  <si>
    <t>161</t>
  </si>
  <si>
    <t>163</t>
  </si>
  <si>
    <t>164</t>
  </si>
  <si>
    <t>166</t>
  </si>
  <si>
    <t>168</t>
  </si>
  <si>
    <t>172</t>
  </si>
  <si>
    <t>173</t>
  </si>
  <si>
    <t>175</t>
  </si>
  <si>
    <t>177</t>
  </si>
  <si>
    <t>178</t>
  </si>
  <si>
    <t>179</t>
  </si>
  <si>
    <t>181</t>
  </si>
  <si>
    <t>182</t>
  </si>
  <si>
    <t>183</t>
  </si>
  <si>
    <t>185</t>
  </si>
  <si>
    <t>186</t>
  </si>
  <si>
    <t>189</t>
  </si>
  <si>
    <t>191</t>
  </si>
  <si>
    <t>212</t>
  </si>
  <si>
    <t>213</t>
  </si>
  <si>
    <t>214</t>
  </si>
  <si>
    <t>215</t>
  </si>
  <si>
    <t>217</t>
  </si>
  <si>
    <t>218</t>
  </si>
  <si>
    <t>219</t>
  </si>
  <si>
    <t>71</t>
  </si>
  <si>
    <t>73</t>
  </si>
  <si>
    <t>77</t>
  </si>
  <si>
    <t>79</t>
  </si>
  <si>
    <t>80</t>
  </si>
  <si>
    <t>81</t>
  </si>
  <si>
    <t>313</t>
  </si>
  <si>
    <t>316</t>
  </si>
  <si>
    <t>237</t>
  </si>
  <si>
    <t>238</t>
  </si>
  <si>
    <t>240</t>
  </si>
  <si>
    <t>243</t>
  </si>
  <si>
    <t>246</t>
  </si>
  <si>
    <t>252</t>
  </si>
  <si>
    <t>254</t>
  </si>
  <si>
    <t>255</t>
  </si>
  <si>
    <t>256</t>
  </si>
  <si>
    <t>263</t>
  </si>
  <si>
    <t>264</t>
  </si>
  <si>
    <t>265</t>
  </si>
  <si>
    <t>268</t>
  </si>
  <si>
    <t>269</t>
  </si>
  <si>
    <t>271</t>
  </si>
  <si>
    <t>272</t>
  </si>
  <si>
    <t>275</t>
  </si>
  <si>
    <t>281</t>
  </si>
  <si>
    <t>228</t>
  </si>
  <si>
    <t>235</t>
  </si>
  <si>
    <t>236</t>
  </si>
  <si>
    <t>354</t>
  </si>
  <si>
    <t>388</t>
  </si>
  <si>
    <t>389</t>
  </si>
  <si>
    <t>390</t>
  </si>
  <si>
    <t>391</t>
  </si>
  <si>
    <t>392</t>
  </si>
  <si>
    <t>393</t>
  </si>
  <si>
    <t>394</t>
  </si>
  <si>
    <t>426</t>
  </si>
  <si>
    <t>427</t>
  </si>
  <si>
    <t>л</t>
  </si>
  <si>
    <t>13:30</t>
  </si>
  <si>
    <t>16:30</t>
  </si>
  <si>
    <t>359</t>
  </si>
  <si>
    <t>17:45</t>
  </si>
  <si>
    <t>17:40</t>
  </si>
  <si>
    <t>19:50</t>
  </si>
  <si>
    <t>19:15</t>
  </si>
  <si>
    <t>17:30</t>
  </si>
  <si>
    <t>351</t>
  </si>
  <si>
    <t>Лобойко Н., ССВК, Ставрополь</t>
  </si>
  <si>
    <t xml:space="preserve">Орлянская С., СС1К, Краснодар </t>
  </si>
  <si>
    <t>16:50</t>
  </si>
  <si>
    <t>18:30</t>
  </si>
  <si>
    <t>360</t>
  </si>
  <si>
    <t>284</t>
  </si>
  <si>
    <t>х</t>
  </si>
  <si>
    <t>20+5</t>
  </si>
  <si>
    <t>17+5</t>
  </si>
  <si>
    <t>Зайцев А.И.</t>
  </si>
  <si>
    <t xml:space="preserve">Артамонов А.О., Синицын А.В. </t>
  </si>
  <si>
    <t>Малышев В.В.</t>
  </si>
  <si>
    <r>
      <t>Иванов Н.А.,</t>
    </r>
    <r>
      <rPr>
        <sz val="11"/>
        <rFont val="Calibri"/>
        <family val="2"/>
        <charset val="204"/>
      </rPr>
      <t xml:space="preserve"> Черкашин Н.Н.</t>
    </r>
  </si>
  <si>
    <r>
      <t xml:space="preserve">Иванов Н.А., </t>
    </r>
    <r>
      <rPr>
        <sz val="11"/>
        <rFont val="Calibri"/>
        <family val="2"/>
        <charset val="204"/>
      </rPr>
      <t xml:space="preserve"> Черкашин Н.Н.</t>
    </r>
  </si>
  <si>
    <t xml:space="preserve">Азизьян А.А., Вяльцева В.Г.  </t>
  </si>
  <si>
    <t>Михеев М.Г.</t>
  </si>
  <si>
    <t>Цыплаков А.В., Лупатов Р.М.</t>
  </si>
  <si>
    <r>
      <rPr>
        <sz val="11"/>
        <rFont val="Calibri"/>
        <family val="2"/>
        <charset val="204"/>
      </rPr>
      <t>Турский А.А.,</t>
    </r>
    <r>
      <rPr>
        <sz val="11"/>
        <rFont val="Calibri"/>
        <family val="2"/>
        <charset val="204"/>
      </rPr>
      <t xml:space="preserve"> Смирнов В.Ф.</t>
    </r>
  </si>
  <si>
    <t>Прошин Е.К</t>
  </si>
  <si>
    <t>Шаева Т.И.</t>
  </si>
  <si>
    <t>Куканов Ю.С.</t>
  </si>
  <si>
    <t>Кузин В.В., Косинов А.Н.</t>
  </si>
  <si>
    <r>
      <t>Миллер В.И.,</t>
    </r>
    <r>
      <rPr>
        <sz val="11"/>
        <rFont val="Calibri"/>
        <family val="2"/>
        <charset val="204"/>
      </rPr>
      <t xml:space="preserve"> Пшеничнов В.Н.</t>
    </r>
  </si>
  <si>
    <t>Климов А.Г.</t>
  </si>
  <si>
    <t>Ганеев Л.Р., Крохмалёв А.В.</t>
  </si>
  <si>
    <t>Иванов В.М.</t>
  </si>
  <si>
    <t xml:space="preserve"> </t>
  </si>
  <si>
    <t>Сафонов В.Г.</t>
  </si>
  <si>
    <r>
      <t>Свистун В.В.,</t>
    </r>
    <r>
      <rPr>
        <sz val="11"/>
        <rFont val="Calibri"/>
        <family val="2"/>
        <charset val="204"/>
      </rPr>
      <t xml:space="preserve"> Шалонников А.П.</t>
    </r>
  </si>
  <si>
    <r>
      <t xml:space="preserve">Свистун В.В., </t>
    </r>
    <r>
      <rPr>
        <sz val="11"/>
        <rFont val="Calibri"/>
        <family val="2"/>
        <charset val="204"/>
      </rPr>
      <t xml:space="preserve"> Шалонников А.П.</t>
    </r>
  </si>
  <si>
    <t>Сивченко А.В., Краус А.А.</t>
  </si>
  <si>
    <t>Гусаренко В.С., Сураев А.П., Табабилов Р.Б.</t>
  </si>
  <si>
    <t>Климов А.Г., Смелов Н.А.</t>
  </si>
  <si>
    <t>Жубряков Г.Н.</t>
  </si>
  <si>
    <t>Морозов В.И.</t>
  </si>
  <si>
    <t>Грудинин А.В.</t>
  </si>
  <si>
    <t>Тухбатуллин Ф.Ф.</t>
  </si>
  <si>
    <t>Арефьев В.С.</t>
  </si>
  <si>
    <t>Толоконников И.Н.</t>
  </si>
  <si>
    <t>t° +26 вл. 61%</t>
  </si>
  <si>
    <t>18:25</t>
  </si>
  <si>
    <t>18:05</t>
  </si>
  <si>
    <t>14,88</t>
  </si>
  <si>
    <t>14,73</t>
  </si>
  <si>
    <t>14,50</t>
  </si>
  <si>
    <t>14,02</t>
  </si>
  <si>
    <t>14,68</t>
  </si>
  <si>
    <t>14,52</t>
  </si>
  <si>
    <t>14,31</t>
  </si>
  <si>
    <t>17:00</t>
  </si>
  <si>
    <t>15+5</t>
  </si>
  <si>
    <t>DNF</t>
  </si>
  <si>
    <t>DNS</t>
  </si>
  <si>
    <t>10,99</t>
  </si>
  <si>
    <t>10,85</t>
  </si>
  <si>
    <t>10,94</t>
  </si>
  <si>
    <t>10,71</t>
  </si>
  <si>
    <t>10,81</t>
  </si>
  <si>
    <t>10,89</t>
  </si>
  <si>
    <t>10,80</t>
  </si>
  <si>
    <t>10,83</t>
  </si>
  <si>
    <t>18:55</t>
  </si>
  <si>
    <t>R/med</t>
  </si>
  <si>
    <t>16:25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</si>
</sst>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yy/mm/dd;@"/>
    <numFmt numFmtId="166" formatCode="0.0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</font>
    <font>
      <sz val="10"/>
      <name val="Tahoma"/>
      <family val="2"/>
    </font>
    <font>
      <sz val="10"/>
      <name val="Arial"/>
      <family val="2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6"/>
      <color indexed="63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0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/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6" fillId="0" borderId="0" xfId="0" applyNumberFormat="1" applyFont="1" applyBorder="1" applyAlignment="1">
      <alignment wrapText="1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wrapText="1"/>
    </xf>
    <xf numFmtId="0" fontId="6" fillId="4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/>
    <xf numFmtId="0" fontId="9" fillId="0" borderId="0" xfId="0" applyFont="1" applyFill="1" applyAlignment="1">
      <alignment vertical="center"/>
    </xf>
    <xf numFmtId="20" fontId="8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/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/>
    <xf numFmtId="0" fontId="11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center"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top"/>
    </xf>
    <xf numFmtId="14" fontId="6" fillId="0" borderId="3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wrapText="1"/>
    </xf>
    <xf numFmtId="49" fontId="10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49" fontId="6" fillId="2" borderId="5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wrapText="1"/>
    </xf>
    <xf numFmtId="49" fontId="6" fillId="2" borderId="7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left" vertical="center"/>
    </xf>
    <xf numFmtId="49" fontId="6" fillId="2" borderId="10" xfId="0" applyNumberFormat="1" applyFont="1" applyFill="1" applyBorder="1" applyAlignment="1">
      <alignment wrapText="1"/>
    </xf>
    <xf numFmtId="0" fontId="6" fillId="0" borderId="0" xfId="0" applyFont="1" applyAlignment="1"/>
    <xf numFmtId="49" fontId="21" fillId="0" borderId="0" xfId="0" applyNumberFormat="1" applyFont="1" applyAlignment="1">
      <alignment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49" fontId="6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 shrinkToFit="1"/>
    </xf>
    <xf numFmtId="0" fontId="14" fillId="0" borderId="2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3" xfId="0" applyNumberFormat="1" applyFont="1" applyFill="1" applyBorder="1" applyAlignment="1">
      <alignment horizontal="left" vertical="top"/>
    </xf>
    <xf numFmtId="14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vertical="center"/>
    </xf>
    <xf numFmtId="2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wrapText="1"/>
    </xf>
    <xf numFmtId="49" fontId="17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/>
    <xf numFmtId="49" fontId="6" fillId="0" borderId="0" xfId="0" applyNumberFormat="1" applyFont="1" applyFill="1" applyBorder="1" applyAlignment="1"/>
    <xf numFmtId="0" fontId="10" fillId="0" borderId="0" xfId="0" applyNumberFormat="1" applyFont="1" applyBorder="1" applyAlignment="1">
      <alignment horizontal="left" vertical="center"/>
    </xf>
    <xf numFmtId="49" fontId="6" fillId="2" borderId="36" xfId="0" applyNumberFormat="1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wrapText="1"/>
    </xf>
    <xf numFmtId="49" fontId="6" fillId="2" borderId="37" xfId="0" applyNumberFormat="1" applyFont="1" applyFill="1" applyBorder="1" applyAlignment="1">
      <alignment wrapText="1"/>
    </xf>
    <xf numFmtId="0" fontId="4" fillId="0" borderId="0" xfId="0" applyFont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4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center" vertical="top"/>
    </xf>
    <xf numFmtId="49" fontId="6" fillId="2" borderId="8" xfId="0" applyNumberFormat="1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vertical="top" wrapText="1"/>
    </xf>
    <xf numFmtId="49" fontId="6" fillId="2" borderId="9" xfId="0" applyNumberFormat="1" applyFont="1" applyFill="1" applyBorder="1" applyAlignment="1">
      <alignment vertical="top" wrapText="1"/>
    </xf>
    <xf numFmtId="49" fontId="25" fillId="0" borderId="4" xfId="0" applyNumberFormat="1" applyFont="1" applyFill="1" applyBorder="1" applyAlignment="1">
      <alignment horizontal="center" vertical="top"/>
    </xf>
    <xf numFmtId="49" fontId="25" fillId="0" borderId="3" xfId="0" applyNumberFormat="1" applyFont="1" applyBorder="1" applyAlignment="1">
      <alignment horizontal="left" vertical="top"/>
    </xf>
    <xf numFmtId="14" fontId="25" fillId="0" borderId="3" xfId="0" applyNumberFormat="1" applyFont="1" applyBorder="1" applyAlignment="1">
      <alignment horizontal="center" vertical="top"/>
    </xf>
    <xf numFmtId="49" fontId="25" fillId="0" borderId="3" xfId="0" applyNumberFormat="1" applyFont="1" applyBorder="1" applyAlignment="1">
      <alignment horizontal="left" vertical="top" wrapText="1"/>
    </xf>
    <xf numFmtId="0" fontId="25" fillId="0" borderId="34" xfId="0" applyNumberFormat="1" applyFont="1" applyBorder="1" applyAlignment="1">
      <alignment horizontal="center" vertical="top"/>
    </xf>
    <xf numFmtId="49" fontId="25" fillId="0" borderId="3" xfId="0" applyNumberFormat="1" applyFont="1" applyFill="1" applyBorder="1" applyAlignment="1">
      <alignment horizontal="center" vertical="top"/>
    </xf>
    <xf numFmtId="49" fontId="25" fillId="0" borderId="3" xfId="0" applyNumberFormat="1" applyFont="1" applyBorder="1" applyAlignment="1">
      <alignment horizontal="center" vertical="top"/>
    </xf>
    <xf numFmtId="49" fontId="25" fillId="0" borderId="3" xfId="0" applyNumberFormat="1" applyFont="1" applyFill="1" applyBorder="1" applyAlignment="1">
      <alignment horizontal="left" vertical="top"/>
    </xf>
    <xf numFmtId="14" fontId="25" fillId="0" borderId="3" xfId="0" applyNumberFormat="1" applyFont="1" applyFill="1" applyBorder="1" applyAlignment="1">
      <alignment horizontal="center" vertical="top"/>
    </xf>
    <xf numFmtId="49" fontId="25" fillId="0" borderId="3" xfId="0" applyNumberFormat="1" applyFont="1" applyFill="1" applyBorder="1" applyAlignment="1">
      <alignment horizontal="left" vertical="top" wrapText="1"/>
    </xf>
    <xf numFmtId="0" fontId="25" fillId="0" borderId="34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14" fontId="6" fillId="2" borderId="0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25" fillId="0" borderId="3" xfId="0" applyNumberFormat="1" applyFont="1" applyFill="1" applyBorder="1" applyAlignment="1">
      <alignment horizontal="center" vertical="top" wrapText="1"/>
    </xf>
    <xf numFmtId="49" fontId="25" fillId="0" borderId="3" xfId="0" applyNumberFormat="1" applyFont="1" applyFill="1" applyBorder="1" applyAlignment="1">
      <alignment vertical="top" wrapText="1"/>
    </xf>
    <xf numFmtId="49" fontId="25" fillId="0" borderId="3" xfId="0" applyNumberFormat="1" applyFont="1" applyBorder="1" applyAlignment="1">
      <alignment vertical="top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0" fontId="26" fillId="0" borderId="38" xfId="0" applyFont="1" applyFill="1" applyBorder="1" applyAlignment="1">
      <alignment horizontal="left" vertical="top"/>
    </xf>
    <xf numFmtId="0" fontId="26" fillId="0" borderId="38" xfId="0" applyFont="1" applyFill="1" applyBorder="1" applyAlignment="1">
      <alignment horizontal="left" vertical="top" wrapText="1"/>
    </xf>
    <xf numFmtId="0" fontId="27" fillId="0" borderId="38" xfId="0" applyFont="1" applyFill="1" applyBorder="1" applyAlignment="1">
      <alignment horizontal="left" vertical="top"/>
    </xf>
    <xf numFmtId="49" fontId="0" fillId="0" borderId="0" xfId="0" applyNumberFormat="1" applyFill="1"/>
    <xf numFmtId="165" fontId="0" fillId="0" borderId="0" xfId="0" applyNumberFormat="1" applyFill="1"/>
    <xf numFmtId="0" fontId="29" fillId="0" borderId="38" xfId="0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wrapText="1"/>
    </xf>
    <xf numFmtId="0" fontId="6" fillId="3" borderId="4" xfId="0" applyNumberFormat="1" applyFont="1" applyFill="1" applyBorder="1" applyAlignment="1">
      <alignment horizontal="center" vertical="top" wrapText="1"/>
    </xf>
    <xf numFmtId="0" fontId="6" fillId="3" borderId="27" xfId="0" applyNumberFormat="1" applyFont="1" applyFill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top" wrapText="1"/>
    </xf>
    <xf numFmtId="0" fontId="6" fillId="3" borderId="12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textRotation="255"/>
    </xf>
    <xf numFmtId="0" fontId="31" fillId="0" borderId="13" xfId="0" applyFont="1" applyFill="1" applyBorder="1" applyAlignment="1">
      <alignment horizontal="center" vertical="center" textRotation="255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vertical="center" wrapText="1"/>
    </xf>
    <xf numFmtId="2" fontId="32" fillId="0" borderId="20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166" fontId="6" fillId="0" borderId="0" xfId="0" applyNumberFormat="1" applyFont="1" applyFill="1" applyBorder="1" applyAlignment="1">
      <alignment horizontal="center" vertical="top"/>
    </xf>
    <xf numFmtId="0" fontId="6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00CC00"/>
      <color rgb="FFCC0099"/>
      <color rgb="FFFFFF00"/>
      <color rgb="FF44804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23</xdr:row>
      <xdr:rowOff>161924</xdr:rowOff>
    </xdr:from>
    <xdr:to>
      <xdr:col>9</xdr:col>
      <xdr:colOff>0</xdr:colOff>
      <xdr:row>28</xdr:row>
      <xdr:rowOff>9524</xdr:rowOff>
    </xdr:to>
    <xdr:pic>
      <xdr:nvPicPr>
        <xdr:cNvPr id="2" name="Рисунок 1" descr="Логотип V летняя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4638675" y="3886199"/>
          <a:ext cx="12192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M22"/>
  <sheetViews>
    <sheetView workbookViewId="0">
      <selection activeCell="E16" sqref="E16"/>
    </sheetView>
  </sheetViews>
  <sheetFormatPr defaultRowHeight="12.75" x14ac:dyDescent="0.2"/>
  <cols>
    <col min="1" max="1" width="14.7109375" customWidth="1"/>
  </cols>
  <sheetData>
    <row r="1" spans="1:13" x14ac:dyDescent="0.2">
      <c r="A1" t="s">
        <v>166</v>
      </c>
    </row>
    <row r="2" spans="1:13" x14ac:dyDescent="0.2">
      <c r="A2" t="s">
        <v>167</v>
      </c>
    </row>
    <row r="3" spans="1:13" x14ac:dyDescent="0.2">
      <c r="A3" t="s">
        <v>168</v>
      </c>
    </row>
    <row r="4" spans="1:13" x14ac:dyDescent="0.2">
      <c r="A4" t="s">
        <v>130</v>
      </c>
    </row>
    <row r="5" spans="1:13" x14ac:dyDescent="0.2">
      <c r="A5" t="s">
        <v>156</v>
      </c>
    </row>
    <row r="6" spans="1:13" x14ac:dyDescent="0.2">
      <c r="A6" s="7" t="s">
        <v>1306</v>
      </c>
    </row>
    <row r="7" spans="1:13" x14ac:dyDescent="0.2">
      <c r="A7" t="s">
        <v>165</v>
      </c>
    </row>
    <row r="9" spans="1:13" x14ac:dyDescent="0.2">
      <c r="A9" s="281" t="s">
        <v>129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</row>
    <row r="10" spans="1:13" s="6" customFormat="1" x14ac:dyDescent="0.2">
      <c r="A10" s="281" t="s">
        <v>128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1" spans="1:13" s="6" customFormat="1" x14ac:dyDescent="0.2">
      <c r="A11" s="281" t="s">
        <v>127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</row>
    <row r="12" spans="1:13" x14ac:dyDescent="0.2">
      <c r="A12" s="280" t="s">
        <v>164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</row>
    <row r="13" spans="1:13" ht="12.75" customHeight="1" x14ac:dyDescent="0.2">
      <c r="A13" s="280" t="s">
        <v>99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</row>
    <row r="21" spans="1:3" x14ac:dyDescent="0.2">
      <c r="A21" t="s">
        <v>96</v>
      </c>
      <c r="C21" t="s">
        <v>97</v>
      </c>
    </row>
    <row r="22" spans="1:3" x14ac:dyDescent="0.2">
      <c r="A22" s="8"/>
    </row>
  </sheetData>
  <mergeCells count="5">
    <mergeCell ref="A13:M13"/>
    <mergeCell ref="A9:M9"/>
    <mergeCell ref="A10:M10"/>
    <mergeCell ref="A11:M11"/>
    <mergeCell ref="A12:M1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00B050"/>
  </sheetPr>
  <dimension ref="A1:N88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0.5703125" style="63" customWidth="1"/>
    <col min="4" max="4" width="25" style="63" customWidth="1"/>
    <col min="5" max="5" width="9.7109375" style="63" customWidth="1"/>
    <col min="6" max="6" width="7.7109375" style="63" customWidth="1"/>
    <col min="7" max="7" width="6.85546875" style="63" customWidth="1"/>
    <col min="8" max="8" width="25.140625" style="63" customWidth="1"/>
    <col min="9" max="9" width="6.85546875" style="63" customWidth="1"/>
    <col min="10" max="10" width="8.28515625" style="63" customWidth="1"/>
    <col min="11" max="11" width="6" style="63" customWidth="1"/>
    <col min="12" max="16384" width="9.140625" style="63"/>
  </cols>
  <sheetData>
    <row r="1" spans="1:14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55"/>
      <c r="L1" s="55"/>
      <c r="M1" s="55"/>
      <c r="N1" s="55"/>
    </row>
    <row r="2" spans="1:14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64"/>
      <c r="L2" s="55"/>
      <c r="M2" s="55"/>
      <c r="N2" s="55"/>
    </row>
    <row r="3" spans="1:14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64"/>
      <c r="L3" s="55"/>
      <c r="M3" s="55"/>
      <c r="N3" s="55"/>
    </row>
    <row r="4" spans="1:14" ht="15" x14ac:dyDescent="0.2">
      <c r="A4" s="201"/>
      <c r="B4" s="201"/>
      <c r="C4" s="201"/>
      <c r="D4" s="201"/>
      <c r="E4" s="288" t="s">
        <v>163</v>
      </c>
      <c r="F4" s="288"/>
      <c r="G4" s="288"/>
      <c r="H4" s="288"/>
      <c r="I4" s="288"/>
      <c r="J4" s="288"/>
      <c r="K4" s="132"/>
    </row>
    <row r="5" spans="1:14" ht="15" x14ac:dyDescent="0.2">
      <c r="A5" s="18" t="str">
        <f>d_4</f>
        <v>МУЖЧИНЫ</v>
      </c>
      <c r="B5" s="194"/>
      <c r="C5" s="197" t="s">
        <v>158</v>
      </c>
      <c r="D5" s="194" t="s">
        <v>197</v>
      </c>
      <c r="E5" s="194"/>
      <c r="F5" s="18" t="str">
        <f>d_1</f>
        <v>04.09.2019г.</v>
      </c>
      <c r="H5" s="34" t="s">
        <v>161</v>
      </c>
      <c r="I5" s="15" t="s">
        <v>1263</v>
      </c>
      <c r="K5" s="132"/>
    </row>
    <row r="6" spans="1:14" x14ac:dyDescent="0.2">
      <c r="A6" s="15" t="s">
        <v>150</v>
      </c>
      <c r="B6" s="141"/>
      <c r="C6" s="197" t="s">
        <v>159</v>
      </c>
      <c r="D6" s="15" t="s">
        <v>198</v>
      </c>
      <c r="E6" s="15"/>
      <c r="H6" s="34" t="s">
        <v>162</v>
      </c>
      <c r="I6" s="195"/>
      <c r="K6" s="65"/>
    </row>
    <row r="7" spans="1:14" ht="12.75" customHeight="1" x14ac:dyDescent="0.2">
      <c r="C7" s="197" t="s">
        <v>160</v>
      </c>
      <c r="D7" s="194" t="s">
        <v>199</v>
      </c>
      <c r="F7" s="15"/>
      <c r="G7" s="13"/>
      <c r="H7" s="13"/>
      <c r="I7" s="141"/>
      <c r="J7" s="19" t="str">
        <f>d_5</f>
        <v>г. Сочи, ул. Бзугу 2, ст. им. Славы Метревели</v>
      </c>
      <c r="K7" s="65"/>
    </row>
    <row r="8" spans="1:14" ht="24" customHeight="1" x14ac:dyDescent="0.2">
      <c r="A8" s="111" t="s">
        <v>54</v>
      </c>
      <c r="B8" s="111" t="s">
        <v>137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</row>
    <row r="9" spans="1:14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4" ht="31.5" customHeight="1" x14ac:dyDescent="0.2">
      <c r="A10" s="212" t="s">
        <v>34</v>
      </c>
      <c r="B10" s="95" t="str">
        <f>VLOOKUP($F10,УЧАСТНИКИ!$A$2:$L$1105,3,FALSE)</f>
        <v>Дога Евгений</v>
      </c>
      <c r="C10" s="213" t="str">
        <f>VLOOKUP($F10,УЧАСТНИКИ!$A$2:$L$1105,4,FALSE)</f>
        <v>08.03.1984</v>
      </c>
      <c r="D10" s="97" t="str">
        <f>VLOOKUP($F10,УЧАСТНИКИ!$A$2:$L$1105,5,FALSE)</f>
        <v xml:space="preserve">Краснодарский край </v>
      </c>
      <c r="E10" s="214" t="str">
        <f>VLOOKUP($F10,УЧАСТНИКИ!$A$2:$L$1105,8,FALSE)</f>
        <v>МС</v>
      </c>
      <c r="F10" s="212" t="s">
        <v>1120</v>
      </c>
      <c r="G10" s="212"/>
      <c r="H10" s="212"/>
      <c r="I10" s="212"/>
      <c r="J10" s="213"/>
    </row>
    <row r="11" spans="1:14" s="174" customFormat="1" ht="31.5" customHeight="1" x14ac:dyDescent="0.2">
      <c r="A11" s="212" t="s">
        <v>35</v>
      </c>
      <c r="B11" s="175" t="str">
        <f>VLOOKUP($F11,УЧАСТНИКИ!$A$2:$L$1105,3,FALSE)</f>
        <v>Маркин Максим</v>
      </c>
      <c r="C11" s="212" t="str">
        <f>VLOOKUP($F11,УЧАСТНИКИ!$A$2:$L$1105,4,FALSE)</f>
        <v>13.12.1999</v>
      </c>
      <c r="D11" s="177" t="str">
        <f>VLOOKUP($F11,УЧАСТНИКИ!$A$2:$L$1105,5,FALSE)</f>
        <v xml:space="preserve">Республика Мордовия </v>
      </c>
      <c r="E11" s="237" t="str">
        <f>VLOOKUP($F11,УЧАСТНИКИ!$A$2:$L$1105,8,FALSE)</f>
        <v>КМС</v>
      </c>
      <c r="F11" s="212" t="s">
        <v>1177</v>
      </c>
      <c r="G11" s="212"/>
      <c r="H11" s="212"/>
      <c r="I11" s="212"/>
      <c r="J11" s="212"/>
    </row>
    <row r="12" spans="1:14" s="174" customFormat="1" ht="31.5" customHeight="1" x14ac:dyDescent="0.2">
      <c r="A12" s="212" t="s">
        <v>36</v>
      </c>
      <c r="B12" s="175" t="str">
        <f>VLOOKUP($F12,УЧАСТНИКИ!$A$2:$L$1105,3,FALSE)</f>
        <v>Кунц Евгений</v>
      </c>
      <c r="C12" s="212" t="str">
        <f>VLOOKUP($F12,УЧАСТНИКИ!$A$2:$L$1105,4,FALSE)</f>
        <v>21.04.1993</v>
      </c>
      <c r="D12" s="177" t="str">
        <f>VLOOKUP($F12,УЧАСТНИКИ!$A$2:$L$1105,5,FALSE)</f>
        <v>Москва Алтайский край</v>
      </c>
      <c r="E12" s="237" t="str">
        <f>VLOOKUP($F12,УЧАСТНИКИ!$A$2:$L$1105,8,FALSE)</f>
        <v>МСМК</v>
      </c>
      <c r="F12" s="212" t="s">
        <v>1112</v>
      </c>
      <c r="G12" s="212"/>
      <c r="H12" s="212"/>
      <c r="I12" s="212"/>
      <c r="J12" s="212" t="str">
        <f>VLOOKUP($F12,УЧАСТНИКИ!$A$2:$L$1105,9,FALSE)</f>
        <v>Л</v>
      </c>
    </row>
    <row r="13" spans="1:14" s="174" customFormat="1" ht="31.5" customHeight="1" x14ac:dyDescent="0.2">
      <c r="A13" s="212" t="s">
        <v>37</v>
      </c>
      <c r="B13" s="175" t="str">
        <f>VLOOKUP($F13,УЧАСТНИКИ!$A$2:$L$1105,3,FALSE)</f>
        <v>Попов Алексей</v>
      </c>
      <c r="C13" s="212" t="str">
        <f>VLOOKUP($F13,УЧАСТНИКИ!$A$2:$L$1105,4,FALSE)</f>
        <v>17.06.1987</v>
      </c>
      <c r="D13" s="177" t="str">
        <f>VLOOKUP($F13,УЧАСТНИКИ!$A$2:$L$1105,5,FALSE)</f>
        <v xml:space="preserve">Воронежская область </v>
      </c>
      <c r="E13" s="237" t="str">
        <f>VLOOKUP($F13,УЧАСТНИКИ!$A$2:$L$1105,8,FALSE)</f>
        <v>МСМК</v>
      </c>
      <c r="F13" s="212" t="s">
        <v>1167</v>
      </c>
      <c r="G13" s="212"/>
      <c r="H13" s="212"/>
      <c r="I13" s="212"/>
      <c r="J13" s="212"/>
      <c r="L13" s="178"/>
    </row>
    <row r="14" spans="1:14" ht="31.5" customHeight="1" x14ac:dyDescent="0.2">
      <c r="A14" s="212" t="s">
        <v>38</v>
      </c>
      <c r="B14" s="95" t="str">
        <f>VLOOKUP($F14,УЧАСТНИКИ!$A$2:$L$1105,3,FALSE)</f>
        <v>Николаев Егор</v>
      </c>
      <c r="C14" s="213" t="str">
        <f>VLOOKUP($F14,УЧАСТНИКИ!$A$2:$L$1105,4,FALSE)</f>
        <v>28.04.1988</v>
      </c>
      <c r="D14" s="97" t="str">
        <f>VLOOKUP($F14,УЧАСТНИКИ!$A$2:$L$1105,5,FALSE)</f>
        <v>Московская область Республика Башкортостан</v>
      </c>
      <c r="E14" s="214" t="str">
        <f>VLOOKUP($F14,УЧАСТНИКИ!$A$2:$L$1105,8,FALSE)</f>
        <v>МСМК</v>
      </c>
      <c r="F14" s="212" t="s">
        <v>117</v>
      </c>
      <c r="G14" s="212"/>
      <c r="H14" s="212"/>
      <c r="I14" s="212"/>
      <c r="J14" s="213"/>
    </row>
    <row r="15" spans="1:14" hidden="1" x14ac:dyDescent="0.2">
      <c r="A15" s="212" t="s">
        <v>39</v>
      </c>
      <c r="B15" s="95" t="e">
        <f>VLOOKUP($F15,УЧАСТНИКИ!$A$2:$L$1105,3,FALSE)</f>
        <v>#N/A</v>
      </c>
      <c r="C15" s="213" t="e">
        <f>VLOOKUP($F15,УЧАСТНИКИ!$A$2:$L$1105,4,FALSE)</f>
        <v>#N/A</v>
      </c>
      <c r="D15" s="97" t="e">
        <f>VLOOKUP($F15,УЧАСТНИКИ!$A$2:$L$1105,5,FALSE)</f>
        <v>#N/A</v>
      </c>
      <c r="E15" s="214" t="e">
        <f>VLOOKUP($F15,УЧАСТНИКИ!$A$2:$L$1105,8,FALSE)</f>
        <v>#N/A</v>
      </c>
      <c r="F15" s="212"/>
      <c r="G15" s="212"/>
      <c r="H15" s="212"/>
      <c r="I15" s="212"/>
      <c r="J15" s="213" t="e">
        <f>VLOOKUP($F15,УЧАСТНИКИ!$A$2:$L$1105,9,FALSE)</f>
        <v>#N/A</v>
      </c>
    </row>
    <row r="16" spans="1:14" hidden="1" x14ac:dyDescent="0.2">
      <c r="A16" s="212" t="s">
        <v>40</v>
      </c>
      <c r="B16" s="95" t="e">
        <f>VLOOKUP($F16,УЧАСТНИКИ!$A$2:$L$1105,3,FALSE)</f>
        <v>#N/A</v>
      </c>
      <c r="C16" s="213" t="e">
        <f>VLOOKUP($F16,УЧАСТНИКИ!$A$2:$L$1105,4,FALSE)</f>
        <v>#N/A</v>
      </c>
      <c r="D16" s="97" t="e">
        <f>VLOOKUP($F16,УЧАСТНИКИ!$A$2:$L$1105,5,FALSE)</f>
        <v>#N/A</v>
      </c>
      <c r="E16" s="214" t="e">
        <f>VLOOKUP($F16,УЧАСТНИКИ!$A$2:$L$1105,8,FALSE)</f>
        <v>#N/A</v>
      </c>
      <c r="F16" s="212"/>
      <c r="G16" s="212"/>
      <c r="H16" s="212"/>
      <c r="I16" s="212"/>
      <c r="J16" s="213" t="e">
        <f>VLOOKUP($F16,УЧАСТНИКИ!$A$2:$L$1105,9,FALSE)</f>
        <v>#N/A</v>
      </c>
    </row>
    <row r="17" spans="1:12" hidden="1" x14ac:dyDescent="0.2">
      <c r="A17" s="212" t="s">
        <v>61</v>
      </c>
      <c r="B17" s="95" t="e">
        <f>VLOOKUP($F17,УЧАСТНИКИ!$A$2:$L$1105,3,FALSE)</f>
        <v>#N/A</v>
      </c>
      <c r="C17" s="213" t="e">
        <f>VLOOKUP($F17,УЧАСТНИКИ!$A$2:$L$1105,4,FALSE)</f>
        <v>#N/A</v>
      </c>
      <c r="D17" s="97" t="e">
        <f>VLOOKUP($F17,УЧАСТНИКИ!$A$2:$L$1105,5,FALSE)</f>
        <v>#N/A</v>
      </c>
      <c r="E17" s="214" t="e">
        <f>VLOOKUP($F17,УЧАСТНИКИ!$A$2:$L$1105,8,FALSE)</f>
        <v>#N/A</v>
      </c>
      <c r="F17" s="212"/>
      <c r="G17" s="212"/>
      <c r="H17" s="212"/>
      <c r="I17" s="212"/>
      <c r="J17" s="213" t="e">
        <f>VLOOKUP($F17,УЧАСТНИКИ!$A$2:$L$1105,9,FALSE)</f>
        <v>#N/A</v>
      </c>
    </row>
    <row r="18" spans="1:12" hidden="1" x14ac:dyDescent="0.2">
      <c r="A18" s="212" t="s">
        <v>68</v>
      </c>
      <c r="B18" s="95" t="e">
        <f>VLOOKUP($F18,УЧАСТНИКИ!$A$2:$L$1105,3,FALSE)</f>
        <v>#N/A</v>
      </c>
      <c r="C18" s="213" t="e">
        <f>VLOOKUP($F18,УЧАСТНИКИ!$A$2:$L$1105,4,FALSE)</f>
        <v>#N/A</v>
      </c>
      <c r="D18" s="97" t="e">
        <f>VLOOKUP($F18,УЧАСТНИКИ!$A$2:$L$1105,5,FALSE)</f>
        <v>#N/A</v>
      </c>
      <c r="E18" s="214" t="e">
        <f>VLOOKUP($F18,УЧАСТНИКИ!$A$2:$L$1105,8,FALSE)</f>
        <v>#N/A</v>
      </c>
      <c r="F18" s="212"/>
      <c r="G18" s="212"/>
      <c r="H18" s="212"/>
      <c r="I18" s="212"/>
      <c r="J18" s="213" t="e">
        <f>VLOOKUP($F18,УЧАСТНИКИ!$A$2:$L$1105,9,FALSE)</f>
        <v>#N/A</v>
      </c>
    </row>
    <row r="19" spans="1:12" hidden="1" x14ac:dyDescent="0.2">
      <c r="A19" s="212" t="s">
        <v>67</v>
      </c>
      <c r="B19" s="95" t="e">
        <f>VLOOKUP($F19,УЧАСТНИКИ!$A$2:$L$1105,3,FALSE)</f>
        <v>#N/A</v>
      </c>
      <c r="C19" s="213" t="e">
        <f>VLOOKUP($F19,УЧАСТНИКИ!$A$2:$L$1105,4,FALSE)</f>
        <v>#N/A</v>
      </c>
      <c r="D19" s="97" t="e">
        <f>VLOOKUP($F19,УЧАСТНИКИ!$A$2:$L$1105,5,FALSE)</f>
        <v>#N/A</v>
      </c>
      <c r="E19" s="214" t="e">
        <f>VLOOKUP($F19,УЧАСТНИКИ!$A$2:$L$1105,8,FALSE)</f>
        <v>#N/A</v>
      </c>
      <c r="F19" s="212"/>
      <c r="G19" s="212"/>
      <c r="H19" s="212"/>
      <c r="I19" s="212"/>
      <c r="J19" s="213" t="e">
        <f>VLOOKUP($F19,УЧАСТНИКИ!$A$2:$L$1105,9,FALSE)</f>
        <v>#N/A</v>
      </c>
    </row>
    <row r="20" spans="1:12" hidden="1" x14ac:dyDescent="0.2">
      <c r="A20" s="212" t="s">
        <v>66</v>
      </c>
      <c r="B20" s="95" t="e">
        <f>VLOOKUP($F20,УЧАСТНИКИ!$A$2:$L$1105,3,FALSE)</f>
        <v>#N/A</v>
      </c>
      <c r="C20" s="213" t="e">
        <f>VLOOKUP($F20,УЧАСТНИКИ!$A$2:$L$1105,4,FALSE)</f>
        <v>#N/A</v>
      </c>
      <c r="D20" s="97" t="e">
        <f>VLOOKUP($F20,УЧАСТНИКИ!$A$2:$L$1105,5,FALSE)</f>
        <v>#N/A</v>
      </c>
      <c r="E20" s="214" t="e">
        <f>VLOOKUP($F20,УЧАСТНИКИ!$A$2:$L$1105,8,FALSE)</f>
        <v>#N/A</v>
      </c>
      <c r="F20" s="212"/>
      <c r="G20" s="212"/>
      <c r="H20" s="212"/>
      <c r="I20" s="212"/>
      <c r="J20" s="213" t="e">
        <f>VLOOKUP($F20,УЧАСТНИКИ!$A$2:$L$1105,9,FALSE)</f>
        <v>#N/A</v>
      </c>
    </row>
    <row r="21" spans="1:12" hidden="1" x14ac:dyDescent="0.2">
      <c r="A21" s="212" t="s">
        <v>65</v>
      </c>
      <c r="B21" s="95" t="e">
        <f>VLOOKUP($F21,УЧАСТНИКИ!$A$2:$L$1105,3,FALSE)</f>
        <v>#N/A</v>
      </c>
      <c r="C21" s="213" t="e">
        <f>VLOOKUP($F21,УЧАСТНИКИ!$A$2:$L$1105,4,FALSE)</f>
        <v>#N/A</v>
      </c>
      <c r="D21" s="97" t="e">
        <f>VLOOKUP($F21,УЧАСТНИКИ!$A$2:$L$1105,5,FALSE)</f>
        <v>#N/A</v>
      </c>
      <c r="E21" s="214" t="e">
        <f>VLOOKUP($F21,УЧАСТНИКИ!$A$2:$L$1105,8,FALSE)</f>
        <v>#N/A</v>
      </c>
      <c r="F21" s="212"/>
      <c r="G21" s="212"/>
      <c r="H21" s="212"/>
      <c r="I21" s="212"/>
      <c r="J21" s="213" t="e">
        <f>VLOOKUP($F21,УЧАСТНИКИ!$A$2:$L$1105,9,FALSE)</f>
        <v>#N/A</v>
      </c>
    </row>
    <row r="22" spans="1:12" hidden="1" x14ac:dyDescent="0.2">
      <c r="A22" s="212" t="s">
        <v>64</v>
      </c>
      <c r="B22" s="95" t="e">
        <f>VLOOKUP($F22,УЧАСТНИКИ!$A$2:$L$1105,3,FALSE)</f>
        <v>#N/A</v>
      </c>
      <c r="C22" s="213" t="e">
        <f>VLOOKUP($F22,УЧАСТНИКИ!$A$2:$L$1105,4,FALSE)</f>
        <v>#N/A</v>
      </c>
      <c r="D22" s="97" t="e">
        <f>VLOOKUP($F22,УЧАСТНИКИ!$A$2:$L$1105,5,FALSE)</f>
        <v>#N/A</v>
      </c>
      <c r="E22" s="214" t="e">
        <f>VLOOKUP($F22,УЧАСТНИКИ!$A$2:$L$1105,8,FALSE)</f>
        <v>#N/A</v>
      </c>
      <c r="F22" s="212"/>
      <c r="G22" s="212"/>
      <c r="H22" s="212"/>
      <c r="I22" s="212"/>
      <c r="J22" s="213" t="e">
        <f>VLOOKUP($F22,УЧАСТНИКИ!$A$2:$L$1105,9,FALSE)</f>
        <v>#N/A</v>
      </c>
    </row>
    <row r="23" spans="1:12" hidden="1" x14ac:dyDescent="0.2">
      <c r="A23" s="212" t="s">
        <v>63</v>
      </c>
      <c r="B23" s="95" t="e">
        <f>VLOOKUP($F23,УЧАСТНИКИ!$A$2:$L$1105,3,FALSE)</f>
        <v>#N/A</v>
      </c>
      <c r="C23" s="213" t="e">
        <f>VLOOKUP($F23,УЧАСТНИКИ!$A$2:$L$1105,4,FALSE)</f>
        <v>#N/A</v>
      </c>
      <c r="D23" s="97" t="e">
        <f>VLOOKUP($F23,УЧАСТНИКИ!$A$2:$L$1105,5,FALSE)</f>
        <v>#N/A</v>
      </c>
      <c r="E23" s="214" t="e">
        <f>VLOOKUP($F23,УЧАСТНИКИ!$A$2:$L$1105,8,FALSE)</f>
        <v>#N/A</v>
      </c>
      <c r="F23" s="212"/>
      <c r="G23" s="212"/>
      <c r="H23" s="212"/>
      <c r="I23" s="212"/>
      <c r="J23" s="213" t="e">
        <f>VLOOKUP($F23,УЧАСТНИКИ!$A$2:$L$1105,9,FALSE)</f>
        <v>#N/A</v>
      </c>
    </row>
    <row r="24" spans="1:12" ht="15.75" customHeight="1" x14ac:dyDescent="0.2">
      <c r="A24" s="29"/>
      <c r="B24" s="85"/>
      <c r="C24" s="86"/>
      <c r="D24" s="118"/>
      <c r="E24" s="118"/>
      <c r="F24" s="29"/>
      <c r="G24" s="29"/>
      <c r="H24" s="29"/>
      <c r="I24" s="29"/>
      <c r="J24" s="29"/>
      <c r="K24" s="86"/>
      <c r="L24" s="23"/>
    </row>
    <row r="25" spans="1:12" x14ac:dyDescent="0.2">
      <c r="L25" s="23"/>
    </row>
    <row r="26" spans="1:12" ht="15.75" x14ac:dyDescent="0.25">
      <c r="A26" s="248" t="s">
        <v>55</v>
      </c>
      <c r="B26" s="87"/>
      <c r="D26" s="205" t="s">
        <v>178</v>
      </c>
      <c r="E26" s="248"/>
      <c r="G26" s="29"/>
      <c r="I26" s="119"/>
      <c r="K26" s="23"/>
      <c r="L26" s="23"/>
    </row>
    <row r="27" spans="1:12" ht="15.75" x14ac:dyDescent="0.25">
      <c r="A27" s="248" t="s">
        <v>51</v>
      </c>
      <c r="D27" s="205" t="s">
        <v>1267</v>
      </c>
      <c r="L27" s="23"/>
    </row>
    <row r="28" spans="1:12" ht="15.75" x14ac:dyDescent="0.25">
      <c r="A28" s="282" t="s">
        <v>52</v>
      </c>
      <c r="B28" s="282"/>
      <c r="D28" s="205" t="s">
        <v>1268</v>
      </c>
      <c r="L28" s="23"/>
    </row>
    <row r="29" spans="1:12" ht="15.75" x14ac:dyDescent="0.25">
      <c r="A29" s="282"/>
      <c r="B29" s="282"/>
      <c r="L29" s="23"/>
    </row>
    <row r="30" spans="1:12" ht="15.75" x14ac:dyDescent="0.25">
      <c r="B30" s="119"/>
      <c r="L30" s="23"/>
    </row>
    <row r="31" spans="1:12" ht="15.75" x14ac:dyDescent="0.25">
      <c r="B31" s="119"/>
      <c r="L31" s="23"/>
    </row>
    <row r="32" spans="1:12" x14ac:dyDescent="0.2">
      <c r="L32" s="23"/>
    </row>
    <row r="33" spans="1:12" ht="15.75" x14ac:dyDescent="0.25">
      <c r="B33" s="119"/>
      <c r="L33" s="23"/>
    </row>
    <row r="34" spans="1:12" ht="15.75" customHeight="1" x14ac:dyDescent="0.25">
      <c r="B34" s="119"/>
      <c r="L34" s="23"/>
    </row>
    <row r="35" spans="1:12" ht="15.75" customHeight="1" x14ac:dyDescent="0.2">
      <c r="L35" s="23"/>
    </row>
    <row r="36" spans="1:12" ht="15.75" customHeight="1" x14ac:dyDescent="0.2">
      <c r="L36" s="23"/>
    </row>
    <row r="37" spans="1:12" ht="15.75" customHeight="1" x14ac:dyDescent="0.2">
      <c r="L37" s="23"/>
    </row>
    <row r="38" spans="1:12" ht="15.75" customHeight="1" x14ac:dyDescent="0.2">
      <c r="L38" s="23"/>
    </row>
    <row r="39" spans="1:12" ht="15.75" customHeight="1" x14ac:dyDescent="0.2">
      <c r="L39" s="23"/>
    </row>
    <row r="40" spans="1:12" ht="15.75" customHeight="1" x14ac:dyDescent="0.2">
      <c r="L40" s="23"/>
    </row>
    <row r="41" spans="1:12" ht="15.75" customHeight="1" x14ac:dyDescent="0.2">
      <c r="L41" s="23"/>
    </row>
    <row r="42" spans="1:12" ht="15.75" customHeight="1" x14ac:dyDescent="0.2">
      <c r="L42" s="23"/>
    </row>
    <row r="43" spans="1:12" ht="15.75" customHeight="1" x14ac:dyDescent="0.2">
      <c r="L43" s="23"/>
    </row>
    <row r="44" spans="1:12" ht="15.75" customHeight="1" x14ac:dyDescent="0.2">
      <c r="A44" s="23"/>
      <c r="B44" s="88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.75" customHeight="1" x14ac:dyDescent="0.2">
      <c r="A45" s="29"/>
      <c r="B45" s="120"/>
      <c r="C45" s="121"/>
      <c r="D45" s="122"/>
      <c r="E45" s="122"/>
      <c r="F45" s="29"/>
      <c r="G45" s="29"/>
      <c r="H45" s="29"/>
      <c r="I45" s="29"/>
      <c r="J45" s="29"/>
      <c r="K45" s="121"/>
      <c r="L45" s="23"/>
    </row>
    <row r="46" spans="1:12" ht="15.75" customHeight="1" x14ac:dyDescent="0.2">
      <c r="A46" s="29"/>
      <c r="B46" s="28"/>
      <c r="C46" s="121"/>
      <c r="D46" s="122"/>
      <c r="E46" s="122"/>
      <c r="F46" s="29"/>
      <c r="G46" s="29"/>
      <c r="H46" s="29"/>
      <c r="I46" s="29"/>
      <c r="J46" s="29"/>
      <c r="K46" s="121"/>
    </row>
    <row r="47" spans="1:12" ht="15.75" customHeight="1" x14ac:dyDescent="0.2">
      <c r="A47" s="29"/>
      <c r="B47" s="123"/>
      <c r="C47" s="121"/>
      <c r="D47" s="122"/>
      <c r="E47" s="122"/>
      <c r="F47" s="29"/>
      <c r="G47" s="29"/>
      <c r="H47" s="29"/>
      <c r="I47" s="29"/>
      <c r="J47" s="29"/>
      <c r="K47" s="121"/>
    </row>
    <row r="48" spans="1:12" ht="15.75" customHeight="1" x14ac:dyDescent="0.2">
      <c r="A48" s="29"/>
      <c r="B48" s="123"/>
      <c r="C48" s="121"/>
      <c r="D48" s="122"/>
      <c r="E48" s="122"/>
      <c r="F48" s="29"/>
      <c r="G48" s="29"/>
      <c r="H48" s="29"/>
      <c r="I48" s="29"/>
      <c r="J48" s="29"/>
      <c r="K48" s="121"/>
    </row>
    <row r="49" spans="1:11" ht="15.75" customHeight="1" x14ac:dyDescent="0.2">
      <c r="A49" s="29"/>
      <c r="B49" s="123"/>
      <c r="C49" s="121"/>
      <c r="D49" s="122"/>
      <c r="E49" s="122"/>
      <c r="F49" s="29"/>
      <c r="G49" s="29"/>
      <c r="H49" s="29"/>
      <c r="I49" s="29"/>
      <c r="J49" s="29"/>
      <c r="K49" s="121"/>
    </row>
    <row r="50" spans="1:11" ht="15.75" customHeight="1" x14ac:dyDescent="0.2">
      <c r="A50" s="29"/>
      <c r="B50" s="123"/>
      <c r="C50" s="121"/>
      <c r="D50" s="122"/>
      <c r="E50" s="122"/>
      <c r="F50" s="29"/>
      <c r="G50" s="29"/>
      <c r="H50" s="29"/>
      <c r="I50" s="29"/>
      <c r="J50" s="29"/>
      <c r="K50" s="121"/>
    </row>
    <row r="51" spans="1:11" ht="15.75" customHeight="1" x14ac:dyDescent="0.2">
      <c r="A51" s="29"/>
      <c r="B51" s="123"/>
      <c r="C51" s="121"/>
      <c r="D51" s="122"/>
      <c r="E51" s="122"/>
      <c r="F51" s="29"/>
      <c r="G51" s="29"/>
      <c r="H51" s="29"/>
      <c r="I51" s="29"/>
      <c r="J51" s="29"/>
      <c r="K51" s="121"/>
    </row>
    <row r="52" spans="1:11" ht="15.75" customHeight="1" x14ac:dyDescent="0.2">
      <c r="A52" s="29"/>
      <c r="B52" s="123"/>
      <c r="C52" s="121"/>
      <c r="D52" s="122"/>
      <c r="E52" s="122"/>
      <c r="F52" s="29"/>
      <c r="G52" s="29"/>
      <c r="H52" s="29"/>
      <c r="I52" s="29"/>
      <c r="J52" s="29"/>
      <c r="K52" s="121"/>
    </row>
    <row r="53" spans="1:11" ht="15.75" customHeight="1" x14ac:dyDescent="0.2">
      <c r="A53" s="23"/>
      <c r="B53" s="88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5.75" customHeight="1" x14ac:dyDescent="0.2">
      <c r="A54" s="29"/>
      <c r="B54" s="120"/>
      <c r="C54" s="121"/>
      <c r="D54" s="122"/>
      <c r="E54" s="122"/>
      <c r="F54" s="29"/>
      <c r="G54" s="29"/>
      <c r="H54" s="29"/>
      <c r="I54" s="29"/>
      <c r="J54" s="29"/>
      <c r="K54" s="121"/>
    </row>
    <row r="55" spans="1:11" ht="15.75" customHeight="1" x14ac:dyDescent="0.2">
      <c r="A55" s="29"/>
      <c r="B55" s="120"/>
      <c r="C55" s="121"/>
      <c r="D55" s="122"/>
      <c r="E55" s="122"/>
      <c r="F55" s="29"/>
      <c r="G55" s="29"/>
      <c r="H55" s="29"/>
      <c r="I55" s="29"/>
      <c r="J55" s="29"/>
      <c r="K55" s="121"/>
    </row>
    <row r="56" spans="1:11" ht="15.75" customHeight="1" x14ac:dyDescent="0.2">
      <c r="A56" s="29"/>
      <c r="B56" s="120"/>
      <c r="C56" s="121"/>
      <c r="D56" s="122"/>
      <c r="E56" s="122"/>
      <c r="F56" s="29"/>
      <c r="G56" s="29"/>
      <c r="H56" s="29"/>
      <c r="I56" s="29"/>
      <c r="J56" s="29"/>
      <c r="K56" s="121"/>
    </row>
    <row r="57" spans="1:11" ht="15.75" customHeight="1" x14ac:dyDescent="0.2">
      <c r="A57" s="29"/>
      <c r="B57" s="120"/>
      <c r="C57" s="121"/>
      <c r="D57" s="122"/>
      <c r="E57" s="122"/>
      <c r="F57" s="29"/>
      <c r="G57" s="29"/>
      <c r="H57" s="29"/>
      <c r="I57" s="29"/>
      <c r="J57" s="29"/>
      <c r="K57" s="121"/>
    </row>
    <row r="58" spans="1:11" ht="15.75" customHeight="1" x14ac:dyDescent="0.2">
      <c r="A58" s="29"/>
      <c r="B58" s="120"/>
      <c r="C58" s="121"/>
      <c r="D58" s="122"/>
      <c r="E58" s="122"/>
      <c r="F58" s="29"/>
      <c r="G58" s="29"/>
      <c r="H58" s="29"/>
      <c r="I58" s="29"/>
      <c r="J58" s="29"/>
      <c r="K58" s="121"/>
    </row>
    <row r="59" spans="1:11" ht="15.75" customHeight="1" x14ac:dyDescent="0.2">
      <c r="A59" s="29"/>
      <c r="B59" s="120"/>
      <c r="C59" s="121"/>
      <c r="D59" s="122"/>
      <c r="E59" s="122"/>
      <c r="F59" s="29"/>
      <c r="G59" s="29"/>
      <c r="H59" s="29"/>
      <c r="I59" s="29"/>
      <c r="J59" s="29"/>
      <c r="K59" s="121"/>
    </row>
    <row r="60" spans="1:11" ht="15.75" customHeight="1" x14ac:dyDescent="0.2">
      <c r="A60" s="29"/>
      <c r="B60" s="120"/>
      <c r="C60" s="121"/>
      <c r="D60" s="122"/>
      <c r="E60" s="122"/>
      <c r="F60" s="29"/>
      <c r="G60" s="29"/>
      <c r="H60" s="29"/>
      <c r="I60" s="29"/>
      <c r="J60" s="29"/>
      <c r="K60" s="121"/>
    </row>
    <row r="61" spans="1:11" ht="15.75" customHeight="1" x14ac:dyDescent="0.2">
      <c r="A61" s="29"/>
      <c r="B61" s="120"/>
      <c r="C61" s="121"/>
      <c r="D61" s="122"/>
      <c r="E61" s="122"/>
      <c r="F61" s="29"/>
      <c r="G61" s="29"/>
      <c r="H61" s="29"/>
      <c r="I61" s="29"/>
      <c r="J61" s="29"/>
      <c r="K61" s="121"/>
    </row>
    <row r="62" spans="1:1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</sheetData>
  <mergeCells count="6">
    <mergeCell ref="A1:J1"/>
    <mergeCell ref="A2:J2"/>
    <mergeCell ref="A29:B29"/>
    <mergeCell ref="A3:J3"/>
    <mergeCell ref="E4:J4"/>
    <mergeCell ref="A28:B28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46"/>
  <sheetViews>
    <sheetView topLeftCell="A103"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0.5703125" style="63" customWidth="1"/>
    <col min="4" max="4" width="25" style="63" customWidth="1"/>
    <col min="5" max="5" width="9.7109375" style="63" customWidth="1"/>
    <col min="6" max="6" width="7.7109375" style="63" customWidth="1"/>
    <col min="7" max="7" width="6.85546875" style="63" customWidth="1"/>
    <col min="8" max="8" width="25.140625" style="63" customWidth="1"/>
    <col min="9" max="9" width="6.85546875" style="63" customWidth="1"/>
    <col min="10" max="10" width="8.28515625" style="63" customWidth="1"/>
    <col min="11" max="11" width="6" style="63" customWidth="1"/>
    <col min="12" max="16384" width="9.140625" style="63"/>
  </cols>
  <sheetData>
    <row r="1" spans="1:14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55"/>
      <c r="L1" s="55"/>
      <c r="M1" s="55"/>
      <c r="N1" s="55"/>
    </row>
    <row r="2" spans="1:14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64"/>
      <c r="L2" s="55"/>
      <c r="M2" s="55"/>
      <c r="N2" s="55"/>
    </row>
    <row r="3" spans="1:14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64"/>
      <c r="L3" s="55"/>
      <c r="M3" s="55"/>
      <c r="N3" s="55"/>
    </row>
    <row r="4" spans="1:14" ht="15" x14ac:dyDescent="0.2">
      <c r="A4" s="201"/>
      <c r="B4" s="201"/>
      <c r="C4" s="201"/>
      <c r="D4" s="201"/>
      <c r="E4" s="288" t="s">
        <v>163</v>
      </c>
      <c r="F4" s="288"/>
      <c r="G4" s="288"/>
      <c r="H4" s="288"/>
      <c r="I4" s="288"/>
      <c r="J4" s="288"/>
      <c r="K4" s="132"/>
    </row>
    <row r="5" spans="1:14" ht="15" customHeight="1" x14ac:dyDescent="0.2">
      <c r="A5" s="18" t="str">
        <f>d_4</f>
        <v>МУЖЧИНЫ</v>
      </c>
      <c r="B5" s="194"/>
      <c r="C5" s="197" t="s">
        <v>158</v>
      </c>
      <c r="D5" s="194" t="s">
        <v>209</v>
      </c>
      <c r="E5" s="194"/>
      <c r="F5" s="18" t="str">
        <f>d_1</f>
        <v>04.09.2019г.</v>
      </c>
      <c r="H5" s="34" t="s">
        <v>161</v>
      </c>
      <c r="I5" s="15" t="s">
        <v>88</v>
      </c>
      <c r="K5" s="132"/>
    </row>
    <row r="6" spans="1:14" x14ac:dyDescent="0.2">
      <c r="A6" s="15" t="s">
        <v>170</v>
      </c>
      <c r="B6" s="141"/>
      <c r="C6" s="197" t="s">
        <v>159</v>
      </c>
      <c r="D6" s="15" t="s">
        <v>210</v>
      </c>
      <c r="E6" s="15"/>
      <c r="H6" s="34" t="s">
        <v>162</v>
      </c>
      <c r="I6" s="195"/>
      <c r="K6" s="65"/>
    </row>
    <row r="7" spans="1:14" ht="12.75" customHeight="1" x14ac:dyDescent="0.2">
      <c r="C7" s="197" t="s">
        <v>160</v>
      </c>
      <c r="D7" s="15" t="s">
        <v>211</v>
      </c>
      <c r="F7" s="15"/>
      <c r="G7" s="13"/>
      <c r="H7" s="13"/>
      <c r="I7" s="141"/>
      <c r="J7" s="19" t="str">
        <f>d_5</f>
        <v>г. Сочи, ул. Бзугу 2, ст. им. Славы Метревели</v>
      </c>
      <c r="K7" s="65"/>
    </row>
    <row r="8" spans="1:14" ht="24" customHeight="1" x14ac:dyDescent="0.2">
      <c r="A8" s="111" t="s">
        <v>54</v>
      </c>
      <c r="B8" s="111" t="s">
        <v>137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</row>
    <row r="9" spans="1:14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4" x14ac:dyDescent="0.2">
      <c r="A10" s="212" t="s">
        <v>34</v>
      </c>
      <c r="B10" s="95" t="e">
        <f>VLOOKUP($F10,УЧАСТНИКИ!$A$2:$L$1105,3,FALSE)</f>
        <v>#N/A</v>
      </c>
      <c r="C10" s="213" t="e">
        <f>VLOOKUP($F10,УЧАСТНИКИ!$A$2:$L$1105,4,FALSE)</f>
        <v>#N/A</v>
      </c>
      <c r="D10" s="97" t="e">
        <f>VLOOKUP($F10,УЧАСТНИКИ!$A$2:$L$1105,5,FALSE)</f>
        <v>#N/A</v>
      </c>
      <c r="E10" s="214" t="e">
        <f>VLOOKUP($F10,УЧАСТНИКИ!$A$2:$L$1105,8,FALSE)</f>
        <v>#N/A</v>
      </c>
      <c r="F10" s="212"/>
      <c r="G10" s="212"/>
      <c r="H10" s="212"/>
      <c r="I10" s="212"/>
      <c r="J10" s="213" t="e">
        <f>VLOOKUP($F10,УЧАСТНИКИ!$A$2:$L$1105,9,FALSE)</f>
        <v>#N/A</v>
      </c>
    </row>
    <row r="11" spans="1:14" s="174" customFormat="1" x14ac:dyDescent="0.2">
      <c r="A11" s="212" t="s">
        <v>34</v>
      </c>
      <c r="B11" s="175" t="e">
        <f>VLOOKUP($F11,УЧАСТНИКИ!$A$2:$L$1105,3,FALSE)</f>
        <v>#N/A</v>
      </c>
      <c r="C11" s="212" t="e">
        <f>VLOOKUP($F11,УЧАСТНИКИ!$A$2:$L$1105,4,FALSE)</f>
        <v>#N/A</v>
      </c>
      <c r="D11" s="177" t="e">
        <f>VLOOKUP($F11,УЧАСТНИКИ!$A$2:$L$1105,5,FALSE)</f>
        <v>#N/A</v>
      </c>
      <c r="E11" s="237" t="e">
        <f>VLOOKUP($F11,УЧАСТНИКИ!$A$2:$L$1105,8,FALSE)</f>
        <v>#N/A</v>
      </c>
      <c r="F11" s="212"/>
      <c r="G11" s="212"/>
      <c r="H11" s="212"/>
      <c r="I11" s="212"/>
      <c r="J11" s="212" t="e">
        <f>VLOOKUP($F11,УЧАСТНИКИ!$A$2:$L$1105,9,FALSE)</f>
        <v>#N/A</v>
      </c>
    </row>
    <row r="12" spans="1:14" s="174" customFormat="1" x14ac:dyDescent="0.2">
      <c r="A12" s="212" t="s">
        <v>34</v>
      </c>
      <c r="B12" s="175" t="e">
        <f>VLOOKUP($F12,УЧАСТНИКИ!$A$2:$L$1105,3,FALSE)</f>
        <v>#N/A</v>
      </c>
      <c r="C12" s="212" t="e">
        <f>VLOOKUP($F12,УЧАСТНИКИ!$A$2:$L$1105,4,FALSE)</f>
        <v>#N/A</v>
      </c>
      <c r="D12" s="177" t="e">
        <f>VLOOKUP($F12,УЧАСТНИКИ!$A$2:$L$1105,5,FALSE)</f>
        <v>#N/A</v>
      </c>
      <c r="E12" s="237" t="e">
        <f>VLOOKUP($F12,УЧАСТНИКИ!$A$2:$L$1105,8,FALSE)</f>
        <v>#N/A</v>
      </c>
      <c r="F12" s="212"/>
      <c r="G12" s="212"/>
      <c r="H12" s="212"/>
      <c r="I12" s="212"/>
      <c r="J12" s="212" t="e">
        <f>VLOOKUP($F12,УЧАСТНИКИ!$A$2:$L$1105,9,FALSE)</f>
        <v>#N/A</v>
      </c>
    </row>
    <row r="13" spans="1:14" s="174" customFormat="1" x14ac:dyDescent="0.2">
      <c r="A13" s="212" t="s">
        <v>34</v>
      </c>
      <c r="B13" s="175" t="e">
        <f>VLOOKUP($F13,УЧАСТНИКИ!$A$2:$L$1105,3,FALSE)</f>
        <v>#N/A</v>
      </c>
      <c r="C13" s="212" t="e">
        <f>VLOOKUP($F13,УЧАСТНИКИ!$A$2:$L$1105,4,FALSE)</f>
        <v>#N/A</v>
      </c>
      <c r="D13" s="177" t="e">
        <f>VLOOKUP($F13,УЧАСТНИКИ!$A$2:$L$1105,5,FALSE)</f>
        <v>#N/A</v>
      </c>
      <c r="E13" s="237" t="e">
        <f>VLOOKUP($F13,УЧАСТНИКИ!$A$2:$L$1105,8,FALSE)</f>
        <v>#N/A</v>
      </c>
      <c r="F13" s="212"/>
      <c r="G13" s="212"/>
      <c r="H13" s="212"/>
      <c r="I13" s="212"/>
      <c r="J13" s="212" t="e">
        <f>VLOOKUP($F13,УЧАСТНИКИ!$A$2:$L$1105,9,FALSE)</f>
        <v>#N/A</v>
      </c>
      <c r="L13" s="178"/>
    </row>
    <row r="14" spans="1:14" x14ac:dyDescent="0.2">
      <c r="A14" s="212" t="s">
        <v>34</v>
      </c>
      <c r="B14" s="95" t="e">
        <f>VLOOKUP($F14,УЧАСТНИКИ!$A$2:$L$1105,3,FALSE)</f>
        <v>#N/A</v>
      </c>
      <c r="C14" s="213" t="e">
        <f>VLOOKUP($F14,УЧАСТНИКИ!$A$2:$L$1105,4,FALSE)</f>
        <v>#N/A</v>
      </c>
      <c r="D14" s="97" t="e">
        <f>VLOOKUP($F14,УЧАСТНИКИ!$A$2:$L$1105,5,FALSE)</f>
        <v>#N/A</v>
      </c>
      <c r="E14" s="214" t="e">
        <f>VLOOKUP($F14,УЧАСТНИКИ!$A$2:$L$1105,8,FALSE)</f>
        <v>#N/A</v>
      </c>
      <c r="F14" s="212"/>
      <c r="G14" s="212"/>
      <c r="H14" s="212"/>
      <c r="I14" s="212"/>
      <c r="J14" s="213" t="e">
        <f>VLOOKUP($F14,УЧАСТНИКИ!$A$2:$L$1105,9,FALSE)</f>
        <v>#N/A</v>
      </c>
    </row>
    <row r="15" spans="1:14" x14ac:dyDescent="0.2">
      <c r="A15" s="212" t="s">
        <v>34</v>
      </c>
      <c r="B15" s="95" t="e">
        <f>VLOOKUP($F15,УЧАСТНИКИ!$A$2:$L$1105,3,FALSE)</f>
        <v>#N/A</v>
      </c>
      <c r="C15" s="213" t="e">
        <f>VLOOKUP($F15,УЧАСТНИКИ!$A$2:$L$1105,4,FALSE)</f>
        <v>#N/A</v>
      </c>
      <c r="D15" s="97" t="e">
        <f>VLOOKUP($F15,УЧАСТНИКИ!$A$2:$L$1105,5,FALSE)</f>
        <v>#N/A</v>
      </c>
      <c r="E15" s="214" t="e">
        <f>VLOOKUP($F15,УЧАСТНИКИ!$A$2:$L$1105,8,FALSE)</f>
        <v>#N/A</v>
      </c>
      <c r="F15" s="212"/>
      <c r="G15" s="212"/>
      <c r="H15" s="212"/>
      <c r="I15" s="212"/>
      <c r="J15" s="213" t="e">
        <f>VLOOKUP($F15,УЧАСТНИКИ!$A$2:$L$1105,9,FALSE)</f>
        <v>#N/A</v>
      </c>
    </row>
    <row r="16" spans="1:14" x14ac:dyDescent="0.2">
      <c r="A16" s="212"/>
      <c r="B16" s="95"/>
      <c r="C16" s="213"/>
      <c r="D16" s="97"/>
      <c r="E16" s="214"/>
      <c r="F16" s="212"/>
      <c r="G16" s="212"/>
      <c r="H16" s="212"/>
      <c r="I16" s="212"/>
      <c r="J16" s="213"/>
    </row>
    <row r="17" spans="1:10" x14ac:dyDescent="0.2">
      <c r="A17" s="212" t="s">
        <v>35</v>
      </c>
      <c r="B17" s="95" t="e">
        <f>VLOOKUP($F17,УЧАСТНИКИ!$A$2:$L$1105,3,FALSE)</f>
        <v>#N/A</v>
      </c>
      <c r="C17" s="213" t="e">
        <f>VLOOKUP($F17,УЧАСТНИКИ!$A$2:$L$1105,4,FALSE)</f>
        <v>#N/A</v>
      </c>
      <c r="D17" s="97" t="e">
        <f>VLOOKUP($F17,УЧАСТНИКИ!$A$2:$L$1105,5,FALSE)</f>
        <v>#N/A</v>
      </c>
      <c r="E17" s="214" t="e">
        <f>VLOOKUP($F17,УЧАСТНИКИ!$A$2:$L$1105,8,FALSE)</f>
        <v>#N/A</v>
      </c>
      <c r="F17" s="212"/>
      <c r="G17" s="212"/>
      <c r="H17" s="212"/>
      <c r="I17" s="212"/>
      <c r="J17" s="213" t="e">
        <f>VLOOKUP($F17,УЧАСТНИКИ!$A$2:$L$1105,9,FALSE)</f>
        <v>#N/A</v>
      </c>
    </row>
    <row r="18" spans="1:10" x14ac:dyDescent="0.2">
      <c r="A18" s="212" t="s">
        <v>35</v>
      </c>
      <c r="B18" s="95" t="e">
        <f>VLOOKUP($F18,УЧАСТНИКИ!$A$2:$L$1105,3,FALSE)</f>
        <v>#N/A</v>
      </c>
      <c r="C18" s="213" t="e">
        <f>VLOOKUP($F18,УЧАСТНИКИ!$A$2:$L$1105,4,FALSE)</f>
        <v>#N/A</v>
      </c>
      <c r="D18" s="97" t="e">
        <f>VLOOKUP($F18,УЧАСТНИКИ!$A$2:$L$1105,5,FALSE)</f>
        <v>#N/A</v>
      </c>
      <c r="E18" s="214" t="e">
        <f>VLOOKUP($F18,УЧАСТНИКИ!$A$2:$L$1105,8,FALSE)</f>
        <v>#N/A</v>
      </c>
      <c r="F18" s="212"/>
      <c r="G18" s="212"/>
      <c r="H18" s="212"/>
      <c r="I18" s="212"/>
      <c r="J18" s="213" t="e">
        <f>VLOOKUP($F18,УЧАСТНИКИ!$A$2:$L$1105,9,FALSE)</f>
        <v>#N/A</v>
      </c>
    </row>
    <row r="19" spans="1:10" x14ac:dyDescent="0.2">
      <c r="A19" s="212" t="s">
        <v>35</v>
      </c>
      <c r="B19" s="95" t="e">
        <f>VLOOKUP($F19,УЧАСТНИКИ!$A$2:$L$1105,3,FALSE)</f>
        <v>#N/A</v>
      </c>
      <c r="C19" s="213" t="e">
        <f>VLOOKUP($F19,УЧАСТНИКИ!$A$2:$L$1105,4,FALSE)</f>
        <v>#N/A</v>
      </c>
      <c r="D19" s="97" t="e">
        <f>VLOOKUP($F19,УЧАСТНИКИ!$A$2:$L$1105,5,FALSE)</f>
        <v>#N/A</v>
      </c>
      <c r="E19" s="214" t="e">
        <f>VLOOKUP($F19,УЧАСТНИКИ!$A$2:$L$1105,8,FALSE)</f>
        <v>#N/A</v>
      </c>
      <c r="F19" s="212"/>
      <c r="G19" s="212"/>
      <c r="H19" s="212"/>
      <c r="I19" s="212"/>
      <c r="J19" s="213" t="e">
        <f>VLOOKUP($F19,УЧАСТНИКИ!$A$2:$L$1105,9,FALSE)</f>
        <v>#N/A</v>
      </c>
    </row>
    <row r="20" spans="1:10" x14ac:dyDescent="0.2">
      <c r="A20" s="212" t="s">
        <v>35</v>
      </c>
      <c r="B20" s="95" t="e">
        <f>VLOOKUP($F20,УЧАСТНИКИ!$A$2:$L$1105,3,FALSE)</f>
        <v>#N/A</v>
      </c>
      <c r="C20" s="213" t="e">
        <f>VLOOKUP($F20,УЧАСТНИКИ!$A$2:$L$1105,4,FALSE)</f>
        <v>#N/A</v>
      </c>
      <c r="D20" s="97" t="e">
        <f>VLOOKUP($F20,УЧАСТНИКИ!$A$2:$L$1105,5,FALSE)</f>
        <v>#N/A</v>
      </c>
      <c r="E20" s="214" t="e">
        <f>VLOOKUP($F20,УЧАСТНИКИ!$A$2:$L$1105,8,FALSE)</f>
        <v>#N/A</v>
      </c>
      <c r="F20" s="212"/>
      <c r="G20" s="212"/>
      <c r="H20" s="212"/>
      <c r="I20" s="212"/>
      <c r="J20" s="213" t="e">
        <f>VLOOKUP($F20,УЧАСТНИКИ!$A$2:$L$1105,9,FALSE)</f>
        <v>#N/A</v>
      </c>
    </row>
    <row r="21" spans="1:10" x14ac:dyDescent="0.2">
      <c r="A21" s="212" t="s">
        <v>35</v>
      </c>
      <c r="B21" s="95" t="e">
        <f>VLOOKUP($F21,УЧАСТНИКИ!$A$2:$L$1105,3,FALSE)</f>
        <v>#N/A</v>
      </c>
      <c r="C21" s="213" t="e">
        <f>VLOOKUP($F21,УЧАСТНИКИ!$A$2:$L$1105,4,FALSE)</f>
        <v>#N/A</v>
      </c>
      <c r="D21" s="97" t="e">
        <f>VLOOKUP($F21,УЧАСТНИКИ!$A$2:$L$1105,5,FALSE)</f>
        <v>#N/A</v>
      </c>
      <c r="E21" s="214" t="e">
        <f>VLOOKUP($F21,УЧАСТНИКИ!$A$2:$L$1105,8,FALSE)</f>
        <v>#N/A</v>
      </c>
      <c r="F21" s="212"/>
      <c r="G21" s="212"/>
      <c r="H21" s="212"/>
      <c r="I21" s="212"/>
      <c r="J21" s="213" t="e">
        <f>VLOOKUP($F21,УЧАСТНИКИ!$A$2:$L$1105,9,FALSE)</f>
        <v>#N/A</v>
      </c>
    </row>
    <row r="22" spans="1:10" x14ac:dyDescent="0.2">
      <c r="A22" s="212" t="s">
        <v>35</v>
      </c>
      <c r="B22" s="95" t="e">
        <f>VLOOKUP($F22,УЧАСТНИКИ!$A$2:$L$1105,3,FALSE)</f>
        <v>#N/A</v>
      </c>
      <c r="C22" s="213" t="e">
        <f>VLOOKUP($F22,УЧАСТНИКИ!$A$2:$L$1105,4,FALSE)</f>
        <v>#N/A</v>
      </c>
      <c r="D22" s="97" t="e">
        <f>VLOOKUP($F22,УЧАСТНИКИ!$A$2:$L$1105,5,FALSE)</f>
        <v>#N/A</v>
      </c>
      <c r="E22" s="214" t="e">
        <f>VLOOKUP($F22,УЧАСТНИКИ!$A$2:$L$1105,8,FALSE)</f>
        <v>#N/A</v>
      </c>
      <c r="F22" s="212"/>
      <c r="G22" s="212"/>
      <c r="H22" s="212"/>
      <c r="I22" s="212"/>
      <c r="J22" s="213" t="e">
        <f>VLOOKUP($F22,УЧАСТНИКИ!$A$2:$L$1105,9,FALSE)</f>
        <v>#N/A</v>
      </c>
    </row>
    <row r="23" spans="1:10" x14ac:dyDescent="0.2">
      <c r="A23" s="212"/>
      <c r="B23" s="95"/>
      <c r="C23" s="213"/>
      <c r="D23" s="97"/>
      <c r="E23" s="212"/>
      <c r="F23" s="212"/>
      <c r="G23" s="212"/>
      <c r="H23" s="212"/>
      <c r="I23" s="212"/>
      <c r="J23" s="213"/>
    </row>
    <row r="24" spans="1:10" x14ac:dyDescent="0.2">
      <c r="A24" s="212" t="s">
        <v>36</v>
      </c>
      <c r="B24" s="95" t="e">
        <f>VLOOKUP($F24,УЧАСТНИКИ!$A$2:$L$1105,3,FALSE)</f>
        <v>#N/A</v>
      </c>
      <c r="C24" s="213" t="e">
        <f>VLOOKUP($F24,УЧАСТНИКИ!$A$2:$L$1105,4,FALSE)</f>
        <v>#N/A</v>
      </c>
      <c r="D24" s="97" t="e">
        <f>VLOOKUP($F24,УЧАСТНИКИ!$A$2:$L$1105,5,FALSE)</f>
        <v>#N/A</v>
      </c>
      <c r="E24" s="214" t="e">
        <f>VLOOKUP($F24,УЧАСТНИКИ!$A$2:$L$1105,8,FALSE)</f>
        <v>#N/A</v>
      </c>
      <c r="F24" s="212"/>
      <c r="G24" s="212"/>
      <c r="H24" s="212"/>
      <c r="I24" s="212"/>
      <c r="J24" s="213" t="e">
        <f>VLOOKUP($F24,УЧАСТНИКИ!$A$2:$L$1105,9,FALSE)</f>
        <v>#N/A</v>
      </c>
    </row>
    <row r="25" spans="1:10" x14ac:dyDescent="0.2">
      <c r="A25" s="212" t="s">
        <v>36</v>
      </c>
      <c r="B25" s="95" t="e">
        <f>VLOOKUP($F25,УЧАСТНИКИ!$A$2:$L$1105,3,FALSE)</f>
        <v>#N/A</v>
      </c>
      <c r="C25" s="213" t="e">
        <f>VLOOKUP($F25,УЧАСТНИКИ!$A$2:$L$1105,4,FALSE)</f>
        <v>#N/A</v>
      </c>
      <c r="D25" s="97" t="e">
        <f>VLOOKUP($F25,УЧАСТНИКИ!$A$2:$L$1105,5,FALSE)</f>
        <v>#N/A</v>
      </c>
      <c r="E25" s="214" t="e">
        <f>VLOOKUP($F25,УЧАСТНИКИ!$A$2:$L$1105,8,FALSE)</f>
        <v>#N/A</v>
      </c>
      <c r="F25" s="212"/>
      <c r="G25" s="212"/>
      <c r="H25" s="212"/>
      <c r="I25" s="212"/>
      <c r="J25" s="213" t="e">
        <f>VLOOKUP($F25,УЧАСТНИКИ!$A$2:$L$1105,9,FALSE)</f>
        <v>#N/A</v>
      </c>
    </row>
    <row r="26" spans="1:10" x14ac:dyDescent="0.2">
      <c r="A26" s="212" t="s">
        <v>36</v>
      </c>
      <c r="B26" s="95" t="e">
        <f>VLOOKUP($F26,УЧАСТНИКИ!$A$2:$L$1105,3,FALSE)</f>
        <v>#N/A</v>
      </c>
      <c r="C26" s="213" t="e">
        <f>VLOOKUP($F26,УЧАСТНИКИ!$A$2:$L$1105,4,FALSE)</f>
        <v>#N/A</v>
      </c>
      <c r="D26" s="97" t="e">
        <f>VLOOKUP($F26,УЧАСТНИКИ!$A$2:$L$1105,5,FALSE)</f>
        <v>#N/A</v>
      </c>
      <c r="E26" s="214" t="e">
        <f>VLOOKUP($F26,УЧАСТНИКИ!$A$2:$L$1105,8,FALSE)</f>
        <v>#N/A</v>
      </c>
      <c r="F26" s="212"/>
      <c r="G26" s="212"/>
      <c r="H26" s="212"/>
      <c r="I26" s="212"/>
      <c r="J26" s="213" t="e">
        <f>VLOOKUP($F26,УЧАСТНИКИ!$A$2:$L$1105,9,FALSE)</f>
        <v>#N/A</v>
      </c>
    </row>
    <row r="27" spans="1:10" x14ac:dyDescent="0.2">
      <c r="A27" s="212" t="s">
        <v>36</v>
      </c>
      <c r="B27" s="95" t="e">
        <f>VLOOKUP($F27,УЧАСТНИКИ!$A$2:$L$1105,3,FALSE)</f>
        <v>#N/A</v>
      </c>
      <c r="C27" s="213" t="e">
        <f>VLOOKUP($F27,УЧАСТНИКИ!$A$2:$L$1105,4,FALSE)</f>
        <v>#N/A</v>
      </c>
      <c r="D27" s="97" t="e">
        <f>VLOOKUP($F27,УЧАСТНИКИ!$A$2:$L$1105,5,FALSE)</f>
        <v>#N/A</v>
      </c>
      <c r="E27" s="214" t="e">
        <f>VLOOKUP($F27,УЧАСТНИКИ!$A$2:$L$1105,8,FALSE)</f>
        <v>#N/A</v>
      </c>
      <c r="F27" s="212"/>
      <c r="G27" s="212"/>
      <c r="H27" s="212"/>
      <c r="I27" s="212"/>
      <c r="J27" s="213" t="e">
        <f>VLOOKUP($F27,УЧАСТНИКИ!$A$2:$L$1105,9,FALSE)</f>
        <v>#N/A</v>
      </c>
    </row>
    <row r="28" spans="1:10" x14ac:dyDescent="0.2">
      <c r="A28" s="212" t="s">
        <v>36</v>
      </c>
      <c r="B28" s="95" t="e">
        <f>VLOOKUP($F28,УЧАСТНИКИ!$A$2:$L$1105,3,FALSE)</f>
        <v>#N/A</v>
      </c>
      <c r="C28" s="213" t="e">
        <f>VLOOKUP($F28,УЧАСТНИКИ!$A$2:$L$1105,4,FALSE)</f>
        <v>#N/A</v>
      </c>
      <c r="D28" s="97" t="e">
        <f>VLOOKUP($F28,УЧАСТНИКИ!$A$2:$L$1105,5,FALSE)</f>
        <v>#N/A</v>
      </c>
      <c r="E28" s="214" t="e">
        <f>VLOOKUP($F28,УЧАСТНИКИ!$A$2:$L$1105,8,FALSE)</f>
        <v>#N/A</v>
      </c>
      <c r="F28" s="212"/>
      <c r="G28" s="212"/>
      <c r="H28" s="212"/>
      <c r="I28" s="212"/>
      <c r="J28" s="213" t="e">
        <f>VLOOKUP($F28,УЧАСТНИКИ!$A$2:$L$1105,9,FALSE)</f>
        <v>#N/A</v>
      </c>
    </row>
    <row r="29" spans="1:10" x14ac:dyDescent="0.2">
      <c r="A29" s="212" t="s">
        <v>36</v>
      </c>
      <c r="B29" s="95" t="e">
        <f>VLOOKUP($F29,УЧАСТНИКИ!$A$2:$L$1105,3,FALSE)</f>
        <v>#N/A</v>
      </c>
      <c r="C29" s="213" t="e">
        <f>VLOOKUP($F29,УЧАСТНИКИ!$A$2:$L$1105,4,FALSE)</f>
        <v>#N/A</v>
      </c>
      <c r="D29" s="97" t="e">
        <f>VLOOKUP($F29,УЧАСТНИКИ!$A$2:$L$1105,5,FALSE)</f>
        <v>#N/A</v>
      </c>
      <c r="E29" s="214" t="e">
        <f>VLOOKUP($F29,УЧАСТНИКИ!$A$2:$L$1105,8,FALSE)</f>
        <v>#N/A</v>
      </c>
      <c r="F29" s="212"/>
      <c r="G29" s="212"/>
      <c r="H29" s="212"/>
      <c r="I29" s="212"/>
      <c r="J29" s="213" t="e">
        <f>VLOOKUP($F29,УЧАСТНИКИ!$A$2:$L$1105,9,FALSE)</f>
        <v>#N/A</v>
      </c>
    </row>
    <row r="30" spans="1:10" x14ac:dyDescent="0.2">
      <c r="A30" s="212"/>
      <c r="B30" s="95"/>
      <c r="C30" s="213"/>
      <c r="D30" s="97"/>
      <c r="E30" s="212"/>
      <c r="F30" s="212"/>
      <c r="G30" s="212"/>
      <c r="H30" s="212"/>
      <c r="I30" s="212"/>
      <c r="J30" s="213"/>
    </row>
    <row r="31" spans="1:10" x14ac:dyDescent="0.2">
      <c r="A31" s="212" t="s">
        <v>37</v>
      </c>
      <c r="B31" s="95" t="e">
        <f>VLOOKUP($F31,УЧАСТНИКИ!$A$2:$L$1105,3,FALSE)</f>
        <v>#N/A</v>
      </c>
      <c r="C31" s="213" t="e">
        <f>VLOOKUP($F31,УЧАСТНИКИ!$A$2:$L$1105,4,FALSE)</f>
        <v>#N/A</v>
      </c>
      <c r="D31" s="97" t="e">
        <f>VLOOKUP($F31,УЧАСТНИКИ!$A$2:$L$1105,5,FALSE)</f>
        <v>#N/A</v>
      </c>
      <c r="E31" s="214" t="e">
        <f>VLOOKUP($F31,УЧАСТНИКИ!$A$2:$L$1105,8,FALSE)</f>
        <v>#N/A</v>
      </c>
      <c r="F31" s="212"/>
      <c r="G31" s="212"/>
      <c r="H31" s="212"/>
      <c r="I31" s="212"/>
      <c r="J31" s="213" t="e">
        <f>VLOOKUP($F31,УЧАСТНИКИ!$A$2:$L$1105,9,FALSE)</f>
        <v>#N/A</v>
      </c>
    </row>
    <row r="32" spans="1:10" x14ac:dyDescent="0.2">
      <c r="A32" s="212" t="s">
        <v>37</v>
      </c>
      <c r="B32" s="95" t="e">
        <f>VLOOKUP($F32,УЧАСТНИКИ!$A$2:$L$1105,3,FALSE)</f>
        <v>#N/A</v>
      </c>
      <c r="C32" s="213" t="e">
        <f>VLOOKUP($F32,УЧАСТНИКИ!$A$2:$L$1105,4,FALSE)</f>
        <v>#N/A</v>
      </c>
      <c r="D32" s="97" t="e">
        <f>VLOOKUP($F32,УЧАСТНИКИ!$A$2:$L$1105,5,FALSE)</f>
        <v>#N/A</v>
      </c>
      <c r="E32" s="214" t="e">
        <f>VLOOKUP($F32,УЧАСТНИКИ!$A$2:$L$1105,8,FALSE)</f>
        <v>#N/A</v>
      </c>
      <c r="F32" s="212"/>
      <c r="G32" s="212"/>
      <c r="H32" s="212"/>
      <c r="I32" s="212"/>
      <c r="J32" s="213" t="e">
        <f>VLOOKUP($F32,УЧАСТНИКИ!$A$2:$L$1105,9,FALSE)</f>
        <v>#N/A</v>
      </c>
    </row>
    <row r="33" spans="1:10" x14ac:dyDescent="0.2">
      <c r="A33" s="212" t="s">
        <v>37</v>
      </c>
      <c r="B33" s="95" t="e">
        <f>VLOOKUP($F33,УЧАСТНИКИ!$A$2:$L$1105,3,FALSE)</f>
        <v>#N/A</v>
      </c>
      <c r="C33" s="213" t="e">
        <f>VLOOKUP($F33,УЧАСТНИКИ!$A$2:$L$1105,4,FALSE)</f>
        <v>#N/A</v>
      </c>
      <c r="D33" s="97" t="e">
        <f>VLOOKUP($F33,УЧАСТНИКИ!$A$2:$L$1105,5,FALSE)</f>
        <v>#N/A</v>
      </c>
      <c r="E33" s="214" t="e">
        <f>VLOOKUP($F33,УЧАСТНИКИ!$A$2:$L$1105,8,FALSE)</f>
        <v>#N/A</v>
      </c>
      <c r="F33" s="212"/>
      <c r="G33" s="212"/>
      <c r="H33" s="212"/>
      <c r="I33" s="212"/>
      <c r="J33" s="213" t="e">
        <f>VLOOKUP($F33,УЧАСТНИКИ!$A$2:$L$1105,9,FALSE)</f>
        <v>#N/A</v>
      </c>
    </row>
    <row r="34" spans="1:10" x14ac:dyDescent="0.2">
      <c r="A34" s="212" t="s">
        <v>37</v>
      </c>
      <c r="B34" s="95" t="e">
        <f>VLOOKUP($F34,УЧАСТНИКИ!$A$2:$L$1105,3,FALSE)</f>
        <v>#N/A</v>
      </c>
      <c r="C34" s="213" t="e">
        <f>VLOOKUP($F34,УЧАСТНИКИ!$A$2:$L$1105,4,FALSE)</f>
        <v>#N/A</v>
      </c>
      <c r="D34" s="97" t="e">
        <f>VLOOKUP($F34,УЧАСТНИКИ!$A$2:$L$1105,5,FALSE)</f>
        <v>#N/A</v>
      </c>
      <c r="E34" s="214" t="e">
        <f>VLOOKUP($F34,УЧАСТНИКИ!$A$2:$L$1105,8,FALSE)</f>
        <v>#N/A</v>
      </c>
      <c r="F34" s="212"/>
      <c r="G34" s="212"/>
      <c r="H34" s="212"/>
      <c r="I34" s="212"/>
      <c r="J34" s="213" t="e">
        <f>VLOOKUP($F34,УЧАСТНИКИ!$A$2:$L$1105,9,FALSE)</f>
        <v>#N/A</v>
      </c>
    </row>
    <row r="35" spans="1:10" x14ac:dyDescent="0.2">
      <c r="A35" s="212" t="s">
        <v>37</v>
      </c>
      <c r="B35" s="95" t="e">
        <f>VLOOKUP($F35,УЧАСТНИКИ!$A$2:$L$1105,3,FALSE)</f>
        <v>#N/A</v>
      </c>
      <c r="C35" s="213" t="e">
        <f>VLOOKUP($F35,УЧАСТНИКИ!$A$2:$L$1105,4,FALSE)</f>
        <v>#N/A</v>
      </c>
      <c r="D35" s="97" t="e">
        <f>VLOOKUP($F35,УЧАСТНИКИ!$A$2:$L$1105,5,FALSE)</f>
        <v>#N/A</v>
      </c>
      <c r="E35" s="214" t="e">
        <f>VLOOKUP($F35,УЧАСТНИКИ!$A$2:$L$1105,8,FALSE)</f>
        <v>#N/A</v>
      </c>
      <c r="F35" s="212"/>
      <c r="G35" s="212"/>
      <c r="H35" s="212"/>
      <c r="I35" s="212"/>
      <c r="J35" s="213" t="e">
        <f>VLOOKUP($F35,УЧАСТНИКИ!$A$2:$L$1105,9,FALSE)</f>
        <v>#N/A</v>
      </c>
    </row>
    <row r="36" spans="1:10" x14ac:dyDescent="0.2">
      <c r="A36" s="212" t="s">
        <v>37</v>
      </c>
      <c r="B36" s="95" t="e">
        <f>VLOOKUP($F36,УЧАСТНИКИ!$A$2:$L$1105,3,FALSE)</f>
        <v>#N/A</v>
      </c>
      <c r="C36" s="213" t="e">
        <f>VLOOKUP($F36,УЧАСТНИКИ!$A$2:$L$1105,4,FALSE)</f>
        <v>#N/A</v>
      </c>
      <c r="D36" s="97" t="e">
        <f>VLOOKUP($F36,УЧАСТНИКИ!$A$2:$L$1105,5,FALSE)</f>
        <v>#N/A</v>
      </c>
      <c r="E36" s="214" t="e">
        <f>VLOOKUP($F36,УЧАСТНИКИ!$A$2:$L$1105,8,FALSE)</f>
        <v>#N/A</v>
      </c>
      <c r="F36" s="212"/>
      <c r="G36" s="212"/>
      <c r="H36" s="212"/>
      <c r="I36" s="212"/>
      <c r="J36" s="213" t="e">
        <f>VLOOKUP($F36,УЧАСТНИКИ!$A$2:$L$1105,9,FALSE)</f>
        <v>#N/A</v>
      </c>
    </row>
    <row r="37" spans="1:10" x14ac:dyDescent="0.2">
      <c r="A37" s="212"/>
      <c r="B37" s="95"/>
      <c r="C37" s="213"/>
      <c r="D37" s="97"/>
      <c r="E37" s="212"/>
      <c r="F37" s="212"/>
      <c r="G37" s="212"/>
      <c r="H37" s="212"/>
      <c r="I37" s="212"/>
      <c r="J37" s="213"/>
    </row>
    <row r="38" spans="1:10" x14ac:dyDescent="0.2">
      <c r="A38" s="212" t="s">
        <v>38</v>
      </c>
      <c r="B38" s="95" t="e">
        <f>VLOOKUP($F38,УЧАСТНИКИ!$A$2:$L$1105,3,FALSE)</f>
        <v>#N/A</v>
      </c>
      <c r="C38" s="213" t="e">
        <f>VLOOKUP($F38,УЧАСТНИКИ!$A$2:$L$1105,4,FALSE)</f>
        <v>#N/A</v>
      </c>
      <c r="D38" s="97" t="e">
        <f>VLOOKUP($F38,УЧАСТНИКИ!$A$2:$L$1105,5,FALSE)</f>
        <v>#N/A</v>
      </c>
      <c r="E38" s="214" t="e">
        <f>VLOOKUP($F38,УЧАСТНИКИ!$A$2:$L$1105,8,FALSE)</f>
        <v>#N/A</v>
      </c>
      <c r="F38" s="212"/>
      <c r="G38" s="212"/>
      <c r="H38" s="212"/>
      <c r="I38" s="212"/>
      <c r="J38" s="213" t="e">
        <f>VLOOKUP($F38,УЧАСТНИКИ!$A$2:$L$1105,9,FALSE)</f>
        <v>#N/A</v>
      </c>
    </row>
    <row r="39" spans="1:10" x14ac:dyDescent="0.2">
      <c r="A39" s="212" t="s">
        <v>38</v>
      </c>
      <c r="B39" s="95" t="e">
        <f>VLOOKUP($F39,УЧАСТНИКИ!$A$2:$L$1105,3,FALSE)</f>
        <v>#N/A</v>
      </c>
      <c r="C39" s="213" t="e">
        <f>VLOOKUP($F39,УЧАСТНИКИ!$A$2:$L$1105,4,FALSE)</f>
        <v>#N/A</v>
      </c>
      <c r="D39" s="97" t="e">
        <f>VLOOKUP($F39,УЧАСТНИКИ!$A$2:$L$1105,5,FALSE)</f>
        <v>#N/A</v>
      </c>
      <c r="E39" s="214" t="e">
        <f>VLOOKUP($F39,УЧАСТНИКИ!$A$2:$L$1105,8,FALSE)</f>
        <v>#N/A</v>
      </c>
      <c r="F39" s="212"/>
      <c r="G39" s="212"/>
      <c r="H39" s="212"/>
      <c r="I39" s="212"/>
      <c r="J39" s="213" t="e">
        <f>VLOOKUP($F39,УЧАСТНИКИ!$A$2:$L$1105,9,FALSE)</f>
        <v>#N/A</v>
      </c>
    </row>
    <row r="40" spans="1:10" x14ac:dyDescent="0.2">
      <c r="A40" s="212" t="s">
        <v>38</v>
      </c>
      <c r="B40" s="95" t="e">
        <f>VLOOKUP($F40,УЧАСТНИКИ!$A$2:$L$1105,3,FALSE)</f>
        <v>#N/A</v>
      </c>
      <c r="C40" s="213" t="e">
        <f>VLOOKUP($F40,УЧАСТНИКИ!$A$2:$L$1105,4,FALSE)</f>
        <v>#N/A</v>
      </c>
      <c r="D40" s="97" t="e">
        <f>VLOOKUP($F40,УЧАСТНИКИ!$A$2:$L$1105,5,FALSE)</f>
        <v>#N/A</v>
      </c>
      <c r="E40" s="214" t="e">
        <f>VLOOKUP($F40,УЧАСТНИКИ!$A$2:$L$1105,8,FALSE)</f>
        <v>#N/A</v>
      </c>
      <c r="F40" s="212"/>
      <c r="G40" s="212"/>
      <c r="H40" s="212"/>
      <c r="I40" s="212"/>
      <c r="J40" s="213" t="e">
        <f>VLOOKUP($F40,УЧАСТНИКИ!$A$2:$L$1105,9,FALSE)</f>
        <v>#N/A</v>
      </c>
    </row>
    <row r="41" spans="1:10" x14ac:dyDescent="0.2">
      <c r="A41" s="212" t="s">
        <v>38</v>
      </c>
      <c r="B41" s="95" t="e">
        <f>VLOOKUP($F41,УЧАСТНИКИ!$A$2:$L$1105,3,FALSE)</f>
        <v>#N/A</v>
      </c>
      <c r="C41" s="213" t="e">
        <f>VLOOKUP($F41,УЧАСТНИКИ!$A$2:$L$1105,4,FALSE)</f>
        <v>#N/A</v>
      </c>
      <c r="D41" s="97" t="e">
        <f>VLOOKUP($F41,УЧАСТНИКИ!$A$2:$L$1105,5,FALSE)</f>
        <v>#N/A</v>
      </c>
      <c r="E41" s="214" t="e">
        <f>VLOOKUP($F41,УЧАСТНИКИ!$A$2:$L$1105,8,FALSE)</f>
        <v>#N/A</v>
      </c>
      <c r="F41" s="212"/>
      <c r="G41" s="212"/>
      <c r="H41" s="212"/>
      <c r="I41" s="212"/>
      <c r="J41" s="213" t="e">
        <f>VLOOKUP($F41,УЧАСТНИКИ!$A$2:$L$1105,9,FALSE)</f>
        <v>#N/A</v>
      </c>
    </row>
    <row r="42" spans="1:10" x14ac:dyDescent="0.2">
      <c r="A42" s="212" t="s">
        <v>38</v>
      </c>
      <c r="B42" s="95" t="e">
        <f>VLOOKUP($F42,УЧАСТНИКИ!$A$2:$L$1105,3,FALSE)</f>
        <v>#N/A</v>
      </c>
      <c r="C42" s="213" t="e">
        <f>VLOOKUP($F42,УЧАСТНИКИ!$A$2:$L$1105,4,FALSE)</f>
        <v>#N/A</v>
      </c>
      <c r="D42" s="97" t="e">
        <f>VLOOKUP($F42,УЧАСТНИКИ!$A$2:$L$1105,5,FALSE)</f>
        <v>#N/A</v>
      </c>
      <c r="E42" s="214" t="e">
        <f>VLOOKUP($F42,УЧАСТНИКИ!$A$2:$L$1105,8,FALSE)</f>
        <v>#N/A</v>
      </c>
      <c r="F42" s="212"/>
      <c r="G42" s="212"/>
      <c r="H42" s="212"/>
      <c r="I42" s="212"/>
      <c r="J42" s="213" t="e">
        <f>VLOOKUP($F42,УЧАСТНИКИ!$A$2:$L$1105,9,FALSE)</f>
        <v>#N/A</v>
      </c>
    </row>
    <row r="43" spans="1:10" x14ac:dyDescent="0.2">
      <c r="A43" s="212" t="s">
        <v>38</v>
      </c>
      <c r="B43" s="95" t="e">
        <f>VLOOKUP($F43,УЧАСТНИКИ!$A$2:$L$1105,3,FALSE)</f>
        <v>#N/A</v>
      </c>
      <c r="C43" s="213" t="e">
        <f>VLOOKUP($F43,УЧАСТНИКИ!$A$2:$L$1105,4,FALSE)</f>
        <v>#N/A</v>
      </c>
      <c r="D43" s="97" t="e">
        <f>VLOOKUP($F43,УЧАСТНИКИ!$A$2:$L$1105,5,FALSE)</f>
        <v>#N/A</v>
      </c>
      <c r="E43" s="214" t="e">
        <f>VLOOKUP($F43,УЧАСТНИКИ!$A$2:$L$1105,8,FALSE)</f>
        <v>#N/A</v>
      </c>
      <c r="F43" s="212"/>
      <c r="G43" s="212"/>
      <c r="H43" s="212"/>
      <c r="I43" s="212"/>
      <c r="J43" s="213" t="e">
        <f>VLOOKUP($F43,УЧАСТНИКИ!$A$2:$L$1105,9,FALSE)</f>
        <v>#N/A</v>
      </c>
    </row>
    <row r="44" spans="1:10" x14ac:dyDescent="0.2">
      <c r="A44" s="212"/>
      <c r="B44" s="95"/>
      <c r="C44" s="213"/>
      <c r="D44" s="97"/>
      <c r="E44" s="212"/>
      <c r="F44" s="212"/>
      <c r="G44" s="212"/>
      <c r="H44" s="212"/>
      <c r="I44" s="212"/>
      <c r="J44" s="213"/>
    </row>
    <row r="45" spans="1:10" x14ac:dyDescent="0.2">
      <c r="A45" s="212" t="s">
        <v>39</v>
      </c>
      <c r="B45" s="95" t="e">
        <f>VLOOKUP($F45,УЧАСТНИКИ!$A$2:$L$1105,3,FALSE)</f>
        <v>#N/A</v>
      </c>
      <c r="C45" s="213" t="e">
        <f>VLOOKUP($F45,УЧАСТНИКИ!$A$2:$L$1105,4,FALSE)</f>
        <v>#N/A</v>
      </c>
      <c r="D45" s="97" t="e">
        <f>VLOOKUP($F45,УЧАСТНИКИ!$A$2:$L$1105,5,FALSE)</f>
        <v>#N/A</v>
      </c>
      <c r="E45" s="214" t="e">
        <f>VLOOKUP($F45,УЧАСТНИКИ!$A$2:$L$1105,8,FALSE)</f>
        <v>#N/A</v>
      </c>
      <c r="F45" s="212"/>
      <c r="G45" s="212"/>
      <c r="H45" s="212"/>
      <c r="I45" s="212"/>
      <c r="J45" s="213" t="e">
        <f>VLOOKUP($F45,УЧАСТНИКИ!$A$2:$L$1105,9,FALSE)</f>
        <v>#N/A</v>
      </c>
    </row>
    <row r="46" spans="1:10" x14ac:dyDescent="0.2">
      <c r="A46" s="212" t="s">
        <v>39</v>
      </c>
      <c r="B46" s="95" t="e">
        <f>VLOOKUP($F46,УЧАСТНИКИ!$A$2:$L$1105,3,FALSE)</f>
        <v>#N/A</v>
      </c>
      <c r="C46" s="213" t="e">
        <f>VLOOKUP($F46,УЧАСТНИКИ!$A$2:$L$1105,4,FALSE)</f>
        <v>#N/A</v>
      </c>
      <c r="D46" s="97" t="e">
        <f>VLOOKUP($F46,УЧАСТНИКИ!$A$2:$L$1105,5,FALSE)</f>
        <v>#N/A</v>
      </c>
      <c r="E46" s="214" t="e">
        <f>VLOOKUP($F46,УЧАСТНИКИ!$A$2:$L$1105,8,FALSE)</f>
        <v>#N/A</v>
      </c>
      <c r="F46" s="212"/>
      <c r="G46" s="212"/>
      <c r="H46" s="212"/>
      <c r="I46" s="212"/>
      <c r="J46" s="213" t="e">
        <f>VLOOKUP($F46,УЧАСТНИКИ!$A$2:$L$1105,9,FALSE)</f>
        <v>#N/A</v>
      </c>
    </row>
    <row r="47" spans="1:10" x14ac:dyDescent="0.2">
      <c r="A47" s="212" t="s">
        <v>39</v>
      </c>
      <c r="B47" s="95" t="e">
        <f>VLOOKUP($F47,УЧАСТНИКИ!$A$2:$L$1105,3,FALSE)</f>
        <v>#N/A</v>
      </c>
      <c r="C47" s="213" t="e">
        <f>VLOOKUP($F47,УЧАСТНИКИ!$A$2:$L$1105,4,FALSE)</f>
        <v>#N/A</v>
      </c>
      <c r="D47" s="97" t="e">
        <f>VLOOKUP($F47,УЧАСТНИКИ!$A$2:$L$1105,5,FALSE)</f>
        <v>#N/A</v>
      </c>
      <c r="E47" s="214" t="e">
        <f>VLOOKUP($F47,УЧАСТНИКИ!$A$2:$L$1105,8,FALSE)</f>
        <v>#N/A</v>
      </c>
      <c r="F47" s="212"/>
      <c r="G47" s="212"/>
      <c r="H47" s="212"/>
      <c r="I47" s="212"/>
      <c r="J47" s="213" t="e">
        <f>VLOOKUP($F47,УЧАСТНИКИ!$A$2:$L$1105,9,FALSE)</f>
        <v>#N/A</v>
      </c>
    </row>
    <row r="48" spans="1:10" x14ac:dyDescent="0.2">
      <c r="A48" s="212" t="s">
        <v>39</v>
      </c>
      <c r="B48" s="95" t="e">
        <f>VLOOKUP($F48,УЧАСТНИКИ!$A$2:$L$1105,3,FALSE)</f>
        <v>#N/A</v>
      </c>
      <c r="C48" s="213" t="e">
        <f>VLOOKUP($F48,УЧАСТНИКИ!$A$2:$L$1105,4,FALSE)</f>
        <v>#N/A</v>
      </c>
      <c r="D48" s="97" t="e">
        <f>VLOOKUP($F48,УЧАСТНИКИ!$A$2:$L$1105,5,FALSE)</f>
        <v>#N/A</v>
      </c>
      <c r="E48" s="214" t="e">
        <f>VLOOKUP($F48,УЧАСТНИКИ!$A$2:$L$1105,8,FALSE)</f>
        <v>#N/A</v>
      </c>
      <c r="F48" s="212"/>
      <c r="G48" s="212"/>
      <c r="H48" s="212"/>
      <c r="I48" s="212"/>
      <c r="J48" s="213" t="e">
        <f>VLOOKUP($F48,УЧАСТНИКИ!$A$2:$L$1105,9,FALSE)</f>
        <v>#N/A</v>
      </c>
    </row>
    <row r="49" spans="1:10" x14ac:dyDescent="0.2">
      <c r="A49" s="212" t="s">
        <v>39</v>
      </c>
      <c r="B49" s="95" t="e">
        <f>VLOOKUP($F49,УЧАСТНИКИ!$A$2:$L$1105,3,FALSE)</f>
        <v>#N/A</v>
      </c>
      <c r="C49" s="213" t="e">
        <f>VLOOKUP($F49,УЧАСТНИКИ!$A$2:$L$1105,4,FALSE)</f>
        <v>#N/A</v>
      </c>
      <c r="D49" s="97" t="e">
        <f>VLOOKUP($F49,УЧАСТНИКИ!$A$2:$L$1105,5,FALSE)</f>
        <v>#N/A</v>
      </c>
      <c r="E49" s="214" t="e">
        <f>VLOOKUP($F49,УЧАСТНИКИ!$A$2:$L$1105,8,FALSE)</f>
        <v>#N/A</v>
      </c>
      <c r="F49" s="212"/>
      <c r="G49" s="212"/>
      <c r="H49" s="212"/>
      <c r="I49" s="212"/>
      <c r="J49" s="213" t="e">
        <f>VLOOKUP($F49,УЧАСТНИКИ!$A$2:$L$1105,9,FALSE)</f>
        <v>#N/A</v>
      </c>
    </row>
    <row r="50" spans="1:10" x14ac:dyDescent="0.2">
      <c r="A50" s="212" t="s">
        <v>39</v>
      </c>
      <c r="B50" s="95" t="e">
        <f>VLOOKUP($F50,УЧАСТНИКИ!$A$2:$L$1105,3,FALSE)</f>
        <v>#N/A</v>
      </c>
      <c r="C50" s="213" t="e">
        <f>VLOOKUP($F50,УЧАСТНИКИ!$A$2:$L$1105,4,FALSE)</f>
        <v>#N/A</v>
      </c>
      <c r="D50" s="97" t="e">
        <f>VLOOKUP($F50,УЧАСТНИКИ!$A$2:$L$1105,5,FALSE)</f>
        <v>#N/A</v>
      </c>
      <c r="E50" s="214" t="e">
        <f>VLOOKUP($F50,УЧАСТНИКИ!$A$2:$L$1105,8,FALSE)</f>
        <v>#N/A</v>
      </c>
      <c r="F50" s="212"/>
      <c r="G50" s="212"/>
      <c r="H50" s="212"/>
      <c r="I50" s="212"/>
      <c r="J50" s="213" t="e">
        <f>VLOOKUP($F50,УЧАСТНИКИ!$A$2:$L$1105,9,FALSE)</f>
        <v>#N/A</v>
      </c>
    </row>
    <row r="51" spans="1:10" x14ac:dyDescent="0.2">
      <c r="A51" s="212"/>
      <c r="B51" s="95"/>
      <c r="C51" s="213"/>
      <c r="D51" s="97"/>
      <c r="E51" s="212"/>
      <c r="F51" s="212"/>
      <c r="G51" s="212"/>
      <c r="H51" s="212"/>
      <c r="I51" s="212"/>
      <c r="J51" s="213"/>
    </row>
    <row r="52" spans="1:10" x14ac:dyDescent="0.2">
      <c r="A52" s="212" t="s">
        <v>40</v>
      </c>
      <c r="B52" s="95" t="e">
        <f>VLOOKUP($F52,УЧАСТНИКИ!$A$2:$L$1105,3,FALSE)</f>
        <v>#N/A</v>
      </c>
      <c r="C52" s="213" t="e">
        <f>VLOOKUP($F52,УЧАСТНИКИ!$A$2:$L$1105,4,FALSE)</f>
        <v>#N/A</v>
      </c>
      <c r="D52" s="97" t="e">
        <f>VLOOKUP($F52,УЧАСТНИКИ!$A$2:$L$1105,5,FALSE)</f>
        <v>#N/A</v>
      </c>
      <c r="E52" s="214" t="e">
        <f>VLOOKUP($F52,УЧАСТНИКИ!$A$2:$L$1105,8,FALSE)</f>
        <v>#N/A</v>
      </c>
      <c r="F52" s="212"/>
      <c r="G52" s="212"/>
      <c r="H52" s="212"/>
      <c r="I52" s="212"/>
      <c r="J52" s="213" t="e">
        <f>VLOOKUP($F52,УЧАСТНИКИ!$A$2:$L$1105,9,FALSE)</f>
        <v>#N/A</v>
      </c>
    </row>
    <row r="53" spans="1:10" x14ac:dyDescent="0.2">
      <c r="A53" s="212" t="s">
        <v>40</v>
      </c>
      <c r="B53" s="95" t="e">
        <f>VLOOKUP($F53,УЧАСТНИКИ!$A$2:$L$1105,3,FALSE)</f>
        <v>#N/A</v>
      </c>
      <c r="C53" s="213" t="e">
        <f>VLOOKUP($F53,УЧАСТНИКИ!$A$2:$L$1105,4,FALSE)</f>
        <v>#N/A</v>
      </c>
      <c r="D53" s="97" t="e">
        <f>VLOOKUP($F53,УЧАСТНИКИ!$A$2:$L$1105,5,FALSE)</f>
        <v>#N/A</v>
      </c>
      <c r="E53" s="214" t="e">
        <f>VLOOKUP($F53,УЧАСТНИКИ!$A$2:$L$1105,8,FALSE)</f>
        <v>#N/A</v>
      </c>
      <c r="F53" s="212"/>
      <c r="G53" s="212"/>
      <c r="H53" s="212"/>
      <c r="I53" s="212"/>
      <c r="J53" s="213" t="e">
        <f>VLOOKUP($F53,УЧАСТНИКИ!$A$2:$L$1105,9,FALSE)</f>
        <v>#N/A</v>
      </c>
    </row>
    <row r="54" spans="1:10" x14ac:dyDescent="0.2">
      <c r="A54" s="212" t="s">
        <v>40</v>
      </c>
      <c r="B54" s="95" t="e">
        <f>VLOOKUP($F54,УЧАСТНИКИ!$A$2:$L$1105,3,FALSE)</f>
        <v>#N/A</v>
      </c>
      <c r="C54" s="213" t="e">
        <f>VLOOKUP($F54,УЧАСТНИКИ!$A$2:$L$1105,4,FALSE)</f>
        <v>#N/A</v>
      </c>
      <c r="D54" s="97" t="e">
        <f>VLOOKUP($F54,УЧАСТНИКИ!$A$2:$L$1105,5,FALSE)</f>
        <v>#N/A</v>
      </c>
      <c r="E54" s="214" t="e">
        <f>VLOOKUP($F54,УЧАСТНИКИ!$A$2:$L$1105,8,FALSE)</f>
        <v>#N/A</v>
      </c>
      <c r="F54" s="212"/>
      <c r="G54" s="212"/>
      <c r="H54" s="212"/>
      <c r="I54" s="212"/>
      <c r="J54" s="213" t="e">
        <f>VLOOKUP($F54,УЧАСТНИКИ!$A$2:$L$1105,9,FALSE)</f>
        <v>#N/A</v>
      </c>
    </row>
    <row r="55" spans="1:10" x14ac:dyDescent="0.2">
      <c r="A55" s="212" t="s">
        <v>40</v>
      </c>
      <c r="B55" s="95" t="e">
        <f>VLOOKUP($F55,УЧАСТНИКИ!$A$2:$L$1105,3,FALSE)</f>
        <v>#N/A</v>
      </c>
      <c r="C55" s="213" t="e">
        <f>VLOOKUP($F55,УЧАСТНИКИ!$A$2:$L$1105,4,FALSE)</f>
        <v>#N/A</v>
      </c>
      <c r="D55" s="97" t="e">
        <f>VLOOKUP($F55,УЧАСТНИКИ!$A$2:$L$1105,5,FALSE)</f>
        <v>#N/A</v>
      </c>
      <c r="E55" s="214" t="e">
        <f>VLOOKUP($F55,УЧАСТНИКИ!$A$2:$L$1105,8,FALSE)</f>
        <v>#N/A</v>
      </c>
      <c r="F55" s="212"/>
      <c r="G55" s="212"/>
      <c r="H55" s="212"/>
      <c r="I55" s="212"/>
      <c r="J55" s="213" t="e">
        <f>VLOOKUP($F55,УЧАСТНИКИ!$A$2:$L$1105,9,FALSE)</f>
        <v>#N/A</v>
      </c>
    </row>
    <row r="56" spans="1:10" x14ac:dyDescent="0.2">
      <c r="A56" s="212" t="s">
        <v>40</v>
      </c>
      <c r="B56" s="95" t="e">
        <f>VLOOKUP($F56,УЧАСТНИКИ!$A$2:$L$1105,3,FALSE)</f>
        <v>#N/A</v>
      </c>
      <c r="C56" s="213" t="e">
        <f>VLOOKUP($F56,УЧАСТНИКИ!$A$2:$L$1105,4,FALSE)</f>
        <v>#N/A</v>
      </c>
      <c r="D56" s="97" t="e">
        <f>VLOOKUP($F56,УЧАСТНИКИ!$A$2:$L$1105,5,FALSE)</f>
        <v>#N/A</v>
      </c>
      <c r="E56" s="214" t="e">
        <f>VLOOKUP($F56,УЧАСТНИКИ!$A$2:$L$1105,8,FALSE)</f>
        <v>#N/A</v>
      </c>
      <c r="F56" s="212"/>
      <c r="G56" s="212"/>
      <c r="H56" s="212"/>
      <c r="I56" s="212"/>
      <c r="J56" s="213" t="e">
        <f>VLOOKUP($F56,УЧАСТНИКИ!$A$2:$L$1105,9,FALSE)</f>
        <v>#N/A</v>
      </c>
    </row>
    <row r="57" spans="1:10" x14ac:dyDescent="0.2">
      <c r="A57" s="212" t="s">
        <v>40</v>
      </c>
      <c r="B57" s="95" t="e">
        <f>VLOOKUP($F57,УЧАСТНИКИ!$A$2:$L$1105,3,FALSE)</f>
        <v>#N/A</v>
      </c>
      <c r="C57" s="213" t="e">
        <f>VLOOKUP($F57,УЧАСТНИКИ!$A$2:$L$1105,4,FALSE)</f>
        <v>#N/A</v>
      </c>
      <c r="D57" s="97" t="e">
        <f>VLOOKUP($F57,УЧАСТНИКИ!$A$2:$L$1105,5,FALSE)</f>
        <v>#N/A</v>
      </c>
      <c r="E57" s="214" t="e">
        <f>VLOOKUP($F57,УЧАСТНИКИ!$A$2:$L$1105,8,FALSE)</f>
        <v>#N/A</v>
      </c>
      <c r="F57" s="212"/>
      <c r="G57" s="212"/>
      <c r="H57" s="212"/>
      <c r="I57" s="212"/>
      <c r="J57" s="213" t="e">
        <f>VLOOKUP($F57,УЧАСТНИКИ!$A$2:$L$1105,9,FALSE)</f>
        <v>#N/A</v>
      </c>
    </row>
    <row r="58" spans="1:10" x14ac:dyDescent="0.2">
      <c r="A58" s="212"/>
      <c r="B58" s="95"/>
      <c r="C58" s="213"/>
      <c r="D58" s="97"/>
      <c r="E58" s="212"/>
      <c r="F58" s="212"/>
      <c r="G58" s="212"/>
      <c r="H58" s="212"/>
      <c r="I58" s="212"/>
      <c r="J58" s="213"/>
    </row>
    <row r="59" spans="1:10" x14ac:dyDescent="0.2">
      <c r="A59" s="212" t="s">
        <v>61</v>
      </c>
      <c r="B59" s="95" t="e">
        <f>VLOOKUP($F59,УЧАСТНИКИ!$A$2:$L$1105,3,FALSE)</f>
        <v>#N/A</v>
      </c>
      <c r="C59" s="213" t="e">
        <f>VLOOKUP($F59,УЧАСТНИКИ!$A$2:$L$1105,4,FALSE)</f>
        <v>#N/A</v>
      </c>
      <c r="D59" s="97" t="e">
        <f>VLOOKUP($F59,УЧАСТНИКИ!$A$2:$L$1105,5,FALSE)</f>
        <v>#N/A</v>
      </c>
      <c r="E59" s="214" t="e">
        <f>VLOOKUP($F59,УЧАСТНИКИ!$A$2:$L$1105,8,FALSE)</f>
        <v>#N/A</v>
      </c>
      <c r="F59" s="212"/>
      <c r="G59" s="212"/>
      <c r="H59" s="212"/>
      <c r="I59" s="212"/>
      <c r="J59" s="213" t="e">
        <f>VLOOKUP($F59,УЧАСТНИКИ!$A$2:$L$1105,9,FALSE)</f>
        <v>#N/A</v>
      </c>
    </row>
    <row r="60" spans="1:10" x14ac:dyDescent="0.2">
      <c r="A60" s="212" t="s">
        <v>61</v>
      </c>
      <c r="B60" s="95" t="e">
        <f>VLOOKUP($F60,УЧАСТНИКИ!$A$2:$L$1105,3,FALSE)</f>
        <v>#N/A</v>
      </c>
      <c r="C60" s="213" t="e">
        <f>VLOOKUP($F60,УЧАСТНИКИ!$A$2:$L$1105,4,FALSE)</f>
        <v>#N/A</v>
      </c>
      <c r="D60" s="97" t="e">
        <f>VLOOKUP($F60,УЧАСТНИКИ!$A$2:$L$1105,5,FALSE)</f>
        <v>#N/A</v>
      </c>
      <c r="E60" s="214" t="e">
        <f>VLOOKUP($F60,УЧАСТНИКИ!$A$2:$L$1105,8,FALSE)</f>
        <v>#N/A</v>
      </c>
      <c r="F60" s="212"/>
      <c r="G60" s="212"/>
      <c r="H60" s="212"/>
      <c r="I60" s="212"/>
      <c r="J60" s="213" t="e">
        <f>VLOOKUP($F60,УЧАСТНИКИ!$A$2:$L$1105,9,FALSE)</f>
        <v>#N/A</v>
      </c>
    </row>
    <row r="61" spans="1:10" x14ac:dyDescent="0.2">
      <c r="A61" s="212" t="s">
        <v>61</v>
      </c>
      <c r="B61" s="95" t="e">
        <f>VLOOKUP($F61,УЧАСТНИКИ!$A$2:$L$1105,3,FALSE)</f>
        <v>#N/A</v>
      </c>
      <c r="C61" s="213" t="e">
        <f>VLOOKUP($F61,УЧАСТНИКИ!$A$2:$L$1105,4,FALSE)</f>
        <v>#N/A</v>
      </c>
      <c r="D61" s="97" t="e">
        <f>VLOOKUP($F61,УЧАСТНИКИ!$A$2:$L$1105,5,FALSE)</f>
        <v>#N/A</v>
      </c>
      <c r="E61" s="214" t="e">
        <f>VLOOKUP($F61,УЧАСТНИКИ!$A$2:$L$1105,8,FALSE)</f>
        <v>#N/A</v>
      </c>
      <c r="F61" s="212"/>
      <c r="G61" s="212"/>
      <c r="H61" s="212"/>
      <c r="I61" s="212"/>
      <c r="J61" s="213" t="e">
        <f>VLOOKUP($F61,УЧАСТНИКИ!$A$2:$L$1105,9,FALSE)</f>
        <v>#N/A</v>
      </c>
    </row>
    <row r="62" spans="1:10" x14ac:dyDescent="0.2">
      <c r="A62" s="212" t="s">
        <v>61</v>
      </c>
      <c r="B62" s="95" t="e">
        <f>VLOOKUP($F62,УЧАСТНИКИ!$A$2:$L$1105,3,FALSE)</f>
        <v>#N/A</v>
      </c>
      <c r="C62" s="213" t="e">
        <f>VLOOKUP($F62,УЧАСТНИКИ!$A$2:$L$1105,4,FALSE)</f>
        <v>#N/A</v>
      </c>
      <c r="D62" s="97" t="e">
        <f>VLOOKUP($F62,УЧАСТНИКИ!$A$2:$L$1105,5,FALSE)</f>
        <v>#N/A</v>
      </c>
      <c r="E62" s="214" t="e">
        <f>VLOOKUP($F62,УЧАСТНИКИ!$A$2:$L$1105,8,FALSE)</f>
        <v>#N/A</v>
      </c>
      <c r="F62" s="212"/>
      <c r="G62" s="212"/>
      <c r="H62" s="212"/>
      <c r="I62" s="212"/>
      <c r="J62" s="213" t="e">
        <f>VLOOKUP($F62,УЧАСТНИКИ!$A$2:$L$1105,9,FALSE)</f>
        <v>#N/A</v>
      </c>
    </row>
    <row r="63" spans="1:10" x14ac:dyDescent="0.2">
      <c r="A63" s="212" t="s">
        <v>61</v>
      </c>
      <c r="B63" s="95" t="e">
        <f>VLOOKUP($F63,УЧАСТНИКИ!$A$2:$L$1105,3,FALSE)</f>
        <v>#N/A</v>
      </c>
      <c r="C63" s="213" t="e">
        <f>VLOOKUP($F63,УЧАСТНИКИ!$A$2:$L$1105,4,FALSE)</f>
        <v>#N/A</v>
      </c>
      <c r="D63" s="97" t="e">
        <f>VLOOKUP($F63,УЧАСТНИКИ!$A$2:$L$1105,5,FALSE)</f>
        <v>#N/A</v>
      </c>
      <c r="E63" s="214" t="e">
        <f>VLOOKUP($F63,УЧАСТНИКИ!$A$2:$L$1105,8,FALSE)</f>
        <v>#N/A</v>
      </c>
      <c r="F63" s="212"/>
      <c r="G63" s="212"/>
      <c r="H63" s="212"/>
      <c r="I63" s="212"/>
      <c r="J63" s="213" t="e">
        <f>VLOOKUP($F63,УЧАСТНИКИ!$A$2:$L$1105,9,FALSE)</f>
        <v>#N/A</v>
      </c>
    </row>
    <row r="64" spans="1:10" x14ac:dyDescent="0.2">
      <c r="A64" s="212" t="s">
        <v>61</v>
      </c>
      <c r="B64" s="95" t="e">
        <f>VLOOKUP($F64,УЧАСТНИКИ!$A$2:$L$1105,3,FALSE)</f>
        <v>#N/A</v>
      </c>
      <c r="C64" s="213" t="e">
        <f>VLOOKUP($F64,УЧАСТНИКИ!$A$2:$L$1105,4,FALSE)</f>
        <v>#N/A</v>
      </c>
      <c r="D64" s="97" t="e">
        <f>VLOOKUP($F64,УЧАСТНИКИ!$A$2:$L$1105,5,FALSE)</f>
        <v>#N/A</v>
      </c>
      <c r="E64" s="214" t="e">
        <f>VLOOKUP($F64,УЧАСТНИКИ!$A$2:$L$1105,8,FALSE)</f>
        <v>#N/A</v>
      </c>
      <c r="F64" s="212"/>
      <c r="G64" s="212"/>
      <c r="H64" s="212"/>
      <c r="I64" s="212"/>
      <c r="J64" s="213" t="e">
        <f>VLOOKUP($F64,УЧАСТНИКИ!$A$2:$L$1105,9,FALSE)</f>
        <v>#N/A</v>
      </c>
    </row>
    <row r="65" spans="1:12" x14ac:dyDescent="0.2">
      <c r="A65" s="221"/>
      <c r="B65" s="222" t="s">
        <v>42</v>
      </c>
      <c r="C65" s="223"/>
      <c r="D65" s="223"/>
      <c r="E65" s="223"/>
      <c r="F65" s="223"/>
      <c r="G65" s="223"/>
      <c r="H65" s="223"/>
      <c r="I65" s="223"/>
      <c r="J65" s="224"/>
    </row>
    <row r="66" spans="1:12" x14ac:dyDescent="0.2">
      <c r="A66" s="212" t="s">
        <v>34</v>
      </c>
      <c r="B66" s="95" t="e">
        <f>VLOOKUP($F66,УЧАСТНИКИ!$A$2:$L$1105,3,FALSE)</f>
        <v>#N/A</v>
      </c>
      <c r="C66" s="213" t="e">
        <f>VLOOKUP($F66,УЧАСТНИКИ!$A$2:$L$1105,4,FALSE)</f>
        <v>#N/A</v>
      </c>
      <c r="D66" s="97" t="e">
        <f>VLOOKUP($F66,УЧАСТНИКИ!$A$2:$L$1105,5,FALSE)</f>
        <v>#N/A</v>
      </c>
      <c r="E66" s="214" t="e">
        <f>VLOOKUP($F66,УЧАСТНИКИ!$A$2:$L$1105,8,FALSE)</f>
        <v>#N/A</v>
      </c>
      <c r="F66" s="212"/>
      <c r="G66" s="212"/>
      <c r="H66" s="212"/>
      <c r="I66" s="212"/>
      <c r="J66" s="213" t="e">
        <f>VLOOKUP($F66,УЧАСТНИКИ!$A$2:$L$1105,9,FALSE)</f>
        <v>#N/A</v>
      </c>
    </row>
    <row r="67" spans="1:12" x14ac:dyDescent="0.2">
      <c r="A67" s="212" t="s">
        <v>34</v>
      </c>
      <c r="B67" s="95" t="e">
        <f>VLOOKUP($F67,УЧАСТНИКИ!$A$2:$L$1105,3,FALSE)</f>
        <v>#N/A</v>
      </c>
      <c r="C67" s="213" t="e">
        <f>VLOOKUP($F67,УЧАСТНИКИ!$A$2:$L$1105,4,FALSE)</f>
        <v>#N/A</v>
      </c>
      <c r="D67" s="97" t="e">
        <f>VLOOKUP($F67,УЧАСТНИКИ!$A$2:$L$1105,5,FALSE)</f>
        <v>#N/A</v>
      </c>
      <c r="E67" s="214" t="e">
        <f>VLOOKUP($F67,УЧАСТНИКИ!$A$2:$L$1105,8,FALSE)</f>
        <v>#N/A</v>
      </c>
      <c r="F67" s="212"/>
      <c r="G67" s="212"/>
      <c r="H67" s="212"/>
      <c r="I67" s="212"/>
      <c r="J67" s="213" t="e">
        <f>VLOOKUP($F67,УЧАСТНИКИ!$A$2:$L$1105,9,FALSE)</f>
        <v>#N/A</v>
      </c>
    </row>
    <row r="68" spans="1:12" x14ac:dyDescent="0.2">
      <c r="A68" s="212" t="s">
        <v>34</v>
      </c>
      <c r="B68" s="95" t="e">
        <f>VLOOKUP($F68,УЧАСТНИКИ!$A$2:$L$1105,3,FALSE)</f>
        <v>#N/A</v>
      </c>
      <c r="C68" s="213" t="e">
        <f>VLOOKUP($F68,УЧАСТНИКИ!$A$2:$L$1105,4,FALSE)</f>
        <v>#N/A</v>
      </c>
      <c r="D68" s="97" t="e">
        <f>VLOOKUP($F68,УЧАСТНИКИ!$A$2:$L$1105,5,FALSE)</f>
        <v>#N/A</v>
      </c>
      <c r="E68" s="214" t="e">
        <f>VLOOKUP($F68,УЧАСТНИКИ!$A$2:$L$1105,8,FALSE)</f>
        <v>#N/A</v>
      </c>
      <c r="F68" s="212"/>
      <c r="G68" s="212"/>
      <c r="H68" s="212"/>
      <c r="I68" s="212"/>
      <c r="J68" s="213" t="e">
        <f>VLOOKUP($F68,УЧАСТНИКИ!$A$2:$L$1105,9,FALSE)</f>
        <v>#N/A</v>
      </c>
    </row>
    <row r="69" spans="1:12" x14ac:dyDescent="0.2">
      <c r="A69" s="212" t="s">
        <v>34</v>
      </c>
      <c r="B69" s="95" t="e">
        <f>VLOOKUP($F69,УЧАСТНИКИ!$A$2:$L$1105,3,FALSE)</f>
        <v>#N/A</v>
      </c>
      <c r="C69" s="213" t="e">
        <f>VLOOKUP($F69,УЧАСТНИКИ!$A$2:$L$1105,4,FALSE)</f>
        <v>#N/A</v>
      </c>
      <c r="D69" s="97" t="e">
        <f>VLOOKUP($F69,УЧАСТНИКИ!$A$2:$L$1105,5,FALSE)</f>
        <v>#N/A</v>
      </c>
      <c r="E69" s="214" t="e">
        <f>VLOOKUP($F69,УЧАСТНИКИ!$A$2:$L$1105,8,FALSE)</f>
        <v>#N/A</v>
      </c>
      <c r="F69" s="212"/>
      <c r="G69" s="212"/>
      <c r="H69" s="212"/>
      <c r="I69" s="212"/>
      <c r="J69" s="213" t="e">
        <f>VLOOKUP($F69,УЧАСТНИКИ!$A$2:$L$1105,9,FALSE)</f>
        <v>#N/A</v>
      </c>
      <c r="L69" s="15"/>
    </row>
    <row r="70" spans="1:12" x14ac:dyDescent="0.2">
      <c r="A70" s="212" t="s">
        <v>34</v>
      </c>
      <c r="B70" s="95" t="e">
        <f>VLOOKUP($F70,УЧАСТНИКИ!$A$2:$L$1105,3,FALSE)</f>
        <v>#N/A</v>
      </c>
      <c r="C70" s="213" t="e">
        <f>VLOOKUP($F70,УЧАСТНИКИ!$A$2:$L$1105,4,FALSE)</f>
        <v>#N/A</v>
      </c>
      <c r="D70" s="97" t="e">
        <f>VLOOKUP($F70,УЧАСТНИКИ!$A$2:$L$1105,5,FALSE)</f>
        <v>#N/A</v>
      </c>
      <c r="E70" s="214" t="e">
        <f>VLOOKUP($F70,УЧАСТНИКИ!$A$2:$L$1105,8,FALSE)</f>
        <v>#N/A</v>
      </c>
      <c r="F70" s="212"/>
      <c r="G70" s="212"/>
      <c r="H70" s="212"/>
      <c r="I70" s="212"/>
      <c r="J70" s="213" t="e">
        <f>VLOOKUP($F70,УЧАСТНИКИ!$A$2:$L$1105,9,FALSE)</f>
        <v>#N/A</v>
      </c>
    </row>
    <row r="71" spans="1:12" x14ac:dyDescent="0.2">
      <c r="A71" s="212" t="s">
        <v>34</v>
      </c>
      <c r="B71" s="95" t="e">
        <f>VLOOKUP($F71,УЧАСТНИКИ!$A$2:$L$1105,3,FALSE)</f>
        <v>#N/A</v>
      </c>
      <c r="C71" s="213" t="e">
        <f>VLOOKUP($F71,УЧАСТНИКИ!$A$2:$L$1105,4,FALSE)</f>
        <v>#N/A</v>
      </c>
      <c r="D71" s="97" t="e">
        <f>VLOOKUP($F71,УЧАСТНИКИ!$A$2:$L$1105,5,FALSE)</f>
        <v>#N/A</v>
      </c>
      <c r="E71" s="214" t="e">
        <f>VLOOKUP($F71,УЧАСТНИКИ!$A$2:$L$1105,8,FALSE)</f>
        <v>#N/A</v>
      </c>
      <c r="F71" s="212"/>
      <c r="G71" s="212"/>
      <c r="H71" s="212"/>
      <c r="I71" s="212"/>
      <c r="J71" s="213" t="e">
        <f>VLOOKUP($F71,УЧАСТНИКИ!$A$2:$L$1105,9,FALSE)</f>
        <v>#N/A</v>
      </c>
    </row>
    <row r="72" spans="1:12" x14ac:dyDescent="0.2">
      <c r="A72" s="212"/>
      <c r="B72" s="95"/>
      <c r="C72" s="213"/>
      <c r="D72" s="97"/>
      <c r="E72" s="212"/>
      <c r="F72" s="212"/>
      <c r="G72" s="212"/>
      <c r="H72" s="212"/>
      <c r="I72" s="212"/>
      <c r="J72" s="213"/>
    </row>
    <row r="73" spans="1:12" x14ac:dyDescent="0.2">
      <c r="A73" s="212" t="s">
        <v>35</v>
      </c>
      <c r="B73" s="95" t="e">
        <f>VLOOKUP($F73,УЧАСТНИКИ!$A$2:$L$1105,3,FALSE)</f>
        <v>#N/A</v>
      </c>
      <c r="C73" s="213" t="e">
        <f>VLOOKUP($F73,УЧАСТНИКИ!$A$2:$L$1105,4,FALSE)</f>
        <v>#N/A</v>
      </c>
      <c r="D73" s="97" t="e">
        <f>VLOOKUP($F73,УЧАСТНИКИ!$A$2:$L$1105,5,FALSE)</f>
        <v>#N/A</v>
      </c>
      <c r="E73" s="214" t="e">
        <f>VLOOKUP($F73,УЧАСТНИКИ!$A$2:$L$1105,8,FALSE)</f>
        <v>#N/A</v>
      </c>
      <c r="F73" s="212"/>
      <c r="G73" s="212"/>
      <c r="H73" s="212"/>
      <c r="I73" s="212"/>
      <c r="J73" s="213" t="e">
        <f>VLOOKUP($F73,УЧАСТНИКИ!$A$2:$L$1105,9,FALSE)</f>
        <v>#N/A</v>
      </c>
    </row>
    <row r="74" spans="1:12" x14ac:dyDescent="0.2">
      <c r="A74" s="212" t="s">
        <v>35</v>
      </c>
      <c r="B74" s="95" t="e">
        <f>VLOOKUP($F74,УЧАСТНИКИ!$A$2:$L$1105,3,FALSE)</f>
        <v>#N/A</v>
      </c>
      <c r="C74" s="213" t="e">
        <f>VLOOKUP($F74,УЧАСТНИКИ!$A$2:$L$1105,4,FALSE)</f>
        <v>#N/A</v>
      </c>
      <c r="D74" s="97" t="e">
        <f>VLOOKUP($F74,УЧАСТНИКИ!$A$2:$L$1105,5,FALSE)</f>
        <v>#N/A</v>
      </c>
      <c r="E74" s="214" t="e">
        <f>VLOOKUP($F74,УЧАСТНИКИ!$A$2:$L$1105,8,FALSE)</f>
        <v>#N/A</v>
      </c>
      <c r="F74" s="212"/>
      <c r="G74" s="212"/>
      <c r="H74" s="212"/>
      <c r="I74" s="212"/>
      <c r="J74" s="213" t="e">
        <f>VLOOKUP($F74,УЧАСТНИКИ!$A$2:$L$1105,9,FALSE)</f>
        <v>#N/A</v>
      </c>
    </row>
    <row r="75" spans="1:12" x14ac:dyDescent="0.2">
      <c r="A75" s="212" t="s">
        <v>35</v>
      </c>
      <c r="B75" s="95" t="e">
        <f>VLOOKUP($F75,УЧАСТНИКИ!$A$2:$L$1105,3,FALSE)</f>
        <v>#N/A</v>
      </c>
      <c r="C75" s="213" t="e">
        <f>VLOOKUP($F75,УЧАСТНИКИ!$A$2:$L$1105,4,FALSE)</f>
        <v>#N/A</v>
      </c>
      <c r="D75" s="97" t="e">
        <f>VLOOKUP($F75,УЧАСТНИКИ!$A$2:$L$1105,5,FALSE)</f>
        <v>#N/A</v>
      </c>
      <c r="E75" s="214" t="e">
        <f>VLOOKUP($F75,УЧАСТНИКИ!$A$2:$L$1105,8,FALSE)</f>
        <v>#N/A</v>
      </c>
      <c r="F75" s="212"/>
      <c r="G75" s="212"/>
      <c r="H75" s="212"/>
      <c r="I75" s="212"/>
      <c r="J75" s="213" t="e">
        <f>VLOOKUP($F75,УЧАСТНИКИ!$A$2:$L$1105,9,FALSE)</f>
        <v>#N/A</v>
      </c>
    </row>
    <row r="76" spans="1:12" x14ac:dyDescent="0.2">
      <c r="A76" s="212" t="s">
        <v>35</v>
      </c>
      <c r="B76" s="95" t="e">
        <f>VLOOKUP($F76,УЧАСТНИКИ!$A$2:$L$1105,3,FALSE)</f>
        <v>#N/A</v>
      </c>
      <c r="C76" s="213" t="e">
        <f>VLOOKUP($F76,УЧАСТНИКИ!$A$2:$L$1105,4,FALSE)</f>
        <v>#N/A</v>
      </c>
      <c r="D76" s="97" t="e">
        <f>VLOOKUP($F76,УЧАСТНИКИ!$A$2:$L$1105,5,FALSE)</f>
        <v>#N/A</v>
      </c>
      <c r="E76" s="214" t="e">
        <f>VLOOKUP($F76,УЧАСТНИКИ!$A$2:$L$1105,8,FALSE)</f>
        <v>#N/A</v>
      </c>
      <c r="F76" s="212"/>
      <c r="G76" s="212"/>
      <c r="H76" s="212"/>
      <c r="I76" s="212"/>
      <c r="J76" s="213" t="e">
        <f>VLOOKUP($F76,УЧАСТНИКИ!$A$2:$L$1105,9,FALSE)</f>
        <v>#N/A</v>
      </c>
    </row>
    <row r="77" spans="1:12" x14ac:dyDescent="0.2">
      <c r="A77" s="212" t="s">
        <v>35</v>
      </c>
      <c r="B77" s="95" t="e">
        <f>VLOOKUP($F77,УЧАСТНИКИ!$A$2:$L$1105,3,FALSE)</f>
        <v>#N/A</v>
      </c>
      <c r="C77" s="213" t="e">
        <f>VLOOKUP($F77,УЧАСТНИКИ!$A$2:$L$1105,4,FALSE)</f>
        <v>#N/A</v>
      </c>
      <c r="D77" s="97" t="e">
        <f>VLOOKUP($F77,УЧАСТНИКИ!$A$2:$L$1105,5,FALSE)</f>
        <v>#N/A</v>
      </c>
      <c r="E77" s="214" t="e">
        <f>VLOOKUP($F77,УЧАСТНИКИ!$A$2:$L$1105,8,FALSE)</f>
        <v>#N/A</v>
      </c>
      <c r="F77" s="212"/>
      <c r="G77" s="212"/>
      <c r="H77" s="212"/>
      <c r="I77" s="212"/>
      <c r="J77" s="213" t="e">
        <f>VLOOKUP($F77,УЧАСТНИКИ!$A$2:$L$1105,9,FALSE)</f>
        <v>#N/A</v>
      </c>
    </row>
    <row r="78" spans="1:12" x14ac:dyDescent="0.2">
      <c r="A78" s="212" t="s">
        <v>35</v>
      </c>
      <c r="B78" s="95" t="e">
        <f>VLOOKUP($F78,УЧАСТНИКИ!$A$2:$L$1105,3,FALSE)</f>
        <v>#N/A</v>
      </c>
      <c r="C78" s="213" t="e">
        <f>VLOOKUP($F78,УЧАСТНИКИ!$A$2:$L$1105,4,FALSE)</f>
        <v>#N/A</v>
      </c>
      <c r="D78" s="97" t="e">
        <f>VLOOKUP($F78,УЧАСТНИКИ!$A$2:$L$1105,5,FALSE)</f>
        <v>#N/A</v>
      </c>
      <c r="E78" s="214" t="e">
        <f>VLOOKUP($F78,УЧАСТНИКИ!$A$2:$L$1105,8,FALSE)</f>
        <v>#N/A</v>
      </c>
      <c r="F78" s="212"/>
      <c r="G78" s="212"/>
      <c r="H78" s="212"/>
      <c r="I78" s="212"/>
      <c r="J78" s="213" t="e">
        <f>VLOOKUP($F78,УЧАСТНИКИ!$A$2:$L$1105,9,FALSE)</f>
        <v>#N/A</v>
      </c>
    </row>
    <row r="79" spans="1:12" x14ac:dyDescent="0.2">
      <c r="A79" s="212"/>
      <c r="B79" s="95"/>
      <c r="C79" s="213"/>
      <c r="D79" s="97"/>
      <c r="E79" s="212"/>
      <c r="F79" s="212"/>
      <c r="G79" s="212"/>
      <c r="H79" s="212"/>
      <c r="I79" s="212"/>
      <c r="J79" s="213"/>
    </row>
    <row r="80" spans="1:12" x14ac:dyDescent="0.2">
      <c r="A80" s="212" t="s">
        <v>36</v>
      </c>
      <c r="B80" s="95" t="e">
        <f>VLOOKUP($F80,УЧАСТНИКИ!$A$2:$L$1105,3,FALSE)</f>
        <v>#N/A</v>
      </c>
      <c r="C80" s="213" t="e">
        <f>VLOOKUP($F80,УЧАСТНИКИ!$A$2:$L$1105,4,FALSE)</f>
        <v>#N/A</v>
      </c>
      <c r="D80" s="97" t="e">
        <f>VLOOKUP($F80,УЧАСТНИКИ!$A$2:$L$1105,5,FALSE)</f>
        <v>#N/A</v>
      </c>
      <c r="E80" s="214" t="e">
        <f>VLOOKUP($F80,УЧАСТНИКИ!$A$2:$L$1105,8,FALSE)</f>
        <v>#N/A</v>
      </c>
      <c r="F80" s="212"/>
      <c r="G80" s="212"/>
      <c r="H80" s="212"/>
      <c r="I80" s="212"/>
      <c r="J80" s="213" t="e">
        <f>VLOOKUP($F80,УЧАСТНИКИ!$A$2:$L$1105,9,FALSE)</f>
        <v>#N/A</v>
      </c>
    </row>
    <row r="81" spans="1:10" x14ac:dyDescent="0.2">
      <c r="A81" s="212" t="s">
        <v>36</v>
      </c>
      <c r="B81" s="95" t="e">
        <f>VLOOKUP($F81,УЧАСТНИКИ!$A$2:$L$1105,3,FALSE)</f>
        <v>#N/A</v>
      </c>
      <c r="C81" s="213" t="e">
        <f>VLOOKUP($F81,УЧАСТНИКИ!$A$2:$L$1105,4,FALSE)</f>
        <v>#N/A</v>
      </c>
      <c r="D81" s="97" t="e">
        <f>VLOOKUP($F81,УЧАСТНИКИ!$A$2:$L$1105,5,FALSE)</f>
        <v>#N/A</v>
      </c>
      <c r="E81" s="214" t="e">
        <f>VLOOKUP($F81,УЧАСТНИКИ!$A$2:$L$1105,8,FALSE)</f>
        <v>#N/A</v>
      </c>
      <c r="F81" s="212"/>
      <c r="G81" s="212"/>
      <c r="H81" s="212"/>
      <c r="I81" s="212"/>
      <c r="J81" s="213" t="e">
        <f>VLOOKUP($F81,УЧАСТНИКИ!$A$2:$L$1105,9,FALSE)</f>
        <v>#N/A</v>
      </c>
    </row>
    <row r="82" spans="1:10" x14ac:dyDescent="0.2">
      <c r="A82" s="212" t="s">
        <v>36</v>
      </c>
      <c r="B82" s="95" t="e">
        <f>VLOOKUP($F82,УЧАСТНИКИ!$A$2:$L$1105,3,FALSE)</f>
        <v>#N/A</v>
      </c>
      <c r="C82" s="213" t="e">
        <f>VLOOKUP($F82,УЧАСТНИКИ!$A$2:$L$1105,4,FALSE)</f>
        <v>#N/A</v>
      </c>
      <c r="D82" s="97" t="e">
        <f>VLOOKUP($F82,УЧАСТНИКИ!$A$2:$L$1105,5,FALSE)</f>
        <v>#N/A</v>
      </c>
      <c r="E82" s="214" t="e">
        <f>VLOOKUP($F82,УЧАСТНИКИ!$A$2:$L$1105,8,FALSE)</f>
        <v>#N/A</v>
      </c>
      <c r="F82" s="212"/>
      <c r="G82" s="212"/>
      <c r="H82" s="212"/>
      <c r="I82" s="212"/>
      <c r="J82" s="213" t="e">
        <f>VLOOKUP($F82,УЧАСТНИКИ!$A$2:$L$1105,9,FALSE)</f>
        <v>#N/A</v>
      </c>
    </row>
    <row r="83" spans="1:10" x14ac:dyDescent="0.2">
      <c r="A83" s="212" t="s">
        <v>36</v>
      </c>
      <c r="B83" s="95" t="e">
        <f>VLOOKUP($F83,УЧАСТНИКИ!$A$2:$L$1105,3,FALSE)</f>
        <v>#N/A</v>
      </c>
      <c r="C83" s="213" t="e">
        <f>VLOOKUP($F83,УЧАСТНИКИ!$A$2:$L$1105,4,FALSE)</f>
        <v>#N/A</v>
      </c>
      <c r="D83" s="97" t="e">
        <f>VLOOKUP($F83,УЧАСТНИКИ!$A$2:$L$1105,5,FALSE)</f>
        <v>#N/A</v>
      </c>
      <c r="E83" s="214" t="e">
        <f>VLOOKUP($F83,УЧАСТНИКИ!$A$2:$L$1105,8,FALSE)</f>
        <v>#N/A</v>
      </c>
      <c r="F83" s="212"/>
      <c r="G83" s="212"/>
      <c r="H83" s="212"/>
      <c r="I83" s="212"/>
      <c r="J83" s="213" t="e">
        <f>VLOOKUP($F83,УЧАСТНИКИ!$A$2:$L$1105,9,FALSE)</f>
        <v>#N/A</v>
      </c>
    </row>
    <row r="84" spans="1:10" x14ac:dyDescent="0.2">
      <c r="A84" s="212" t="s">
        <v>36</v>
      </c>
      <c r="B84" s="95" t="e">
        <f>VLOOKUP($F84,УЧАСТНИКИ!$A$2:$L$1105,3,FALSE)</f>
        <v>#N/A</v>
      </c>
      <c r="C84" s="213" t="e">
        <f>VLOOKUP($F84,УЧАСТНИКИ!$A$2:$L$1105,4,FALSE)</f>
        <v>#N/A</v>
      </c>
      <c r="D84" s="97" t="e">
        <f>VLOOKUP($F84,УЧАСТНИКИ!$A$2:$L$1105,5,FALSE)</f>
        <v>#N/A</v>
      </c>
      <c r="E84" s="214" t="e">
        <f>VLOOKUP($F84,УЧАСТНИКИ!$A$2:$L$1105,8,FALSE)</f>
        <v>#N/A</v>
      </c>
      <c r="F84" s="212"/>
      <c r="G84" s="212"/>
      <c r="H84" s="212"/>
      <c r="I84" s="212"/>
      <c r="J84" s="213" t="e">
        <f>VLOOKUP($F84,УЧАСТНИКИ!$A$2:$L$1105,9,FALSE)</f>
        <v>#N/A</v>
      </c>
    </row>
    <row r="85" spans="1:10" x14ac:dyDescent="0.2">
      <c r="A85" s="212" t="s">
        <v>36</v>
      </c>
      <c r="B85" s="95" t="e">
        <f>VLOOKUP($F85,УЧАСТНИКИ!$A$2:$L$1105,3,FALSE)</f>
        <v>#N/A</v>
      </c>
      <c r="C85" s="213" t="e">
        <f>VLOOKUP($F85,УЧАСТНИКИ!$A$2:$L$1105,4,FALSE)</f>
        <v>#N/A</v>
      </c>
      <c r="D85" s="97" t="e">
        <f>VLOOKUP($F85,УЧАСТНИКИ!$A$2:$L$1105,5,FALSE)</f>
        <v>#N/A</v>
      </c>
      <c r="E85" s="214" t="e">
        <f>VLOOKUP($F85,УЧАСТНИКИ!$A$2:$L$1105,8,FALSE)</f>
        <v>#N/A</v>
      </c>
      <c r="F85" s="212"/>
      <c r="G85" s="212"/>
      <c r="H85" s="212"/>
      <c r="I85" s="212"/>
      <c r="J85" s="213" t="e">
        <f>VLOOKUP($F85,УЧАСТНИКИ!$A$2:$L$1105,9,FALSE)</f>
        <v>#N/A</v>
      </c>
    </row>
    <row r="86" spans="1:10" x14ac:dyDescent="0.2">
      <c r="A86" s="212"/>
      <c r="B86" s="95"/>
      <c r="C86" s="213"/>
      <c r="D86" s="97"/>
      <c r="E86" s="212"/>
      <c r="F86" s="212"/>
      <c r="G86" s="212"/>
      <c r="H86" s="212"/>
      <c r="I86" s="212"/>
      <c r="J86" s="213"/>
    </row>
    <row r="87" spans="1:10" x14ac:dyDescent="0.2">
      <c r="A87" s="212" t="s">
        <v>37</v>
      </c>
      <c r="B87" s="95" t="e">
        <f>VLOOKUP($F87,УЧАСТНИКИ!$A$2:$L$1105,3,FALSE)</f>
        <v>#N/A</v>
      </c>
      <c r="C87" s="213" t="e">
        <f>VLOOKUP($F87,УЧАСТНИКИ!$A$2:$L$1105,4,FALSE)</f>
        <v>#N/A</v>
      </c>
      <c r="D87" s="97" t="e">
        <f>VLOOKUP($F87,УЧАСТНИКИ!$A$2:$L$1105,5,FALSE)</f>
        <v>#N/A</v>
      </c>
      <c r="E87" s="214" t="e">
        <f>VLOOKUP($F87,УЧАСТНИКИ!$A$2:$L$1105,8,FALSE)</f>
        <v>#N/A</v>
      </c>
      <c r="F87" s="212"/>
      <c r="G87" s="212"/>
      <c r="H87" s="212"/>
      <c r="I87" s="212"/>
      <c r="J87" s="213" t="e">
        <f>VLOOKUP($F87,УЧАСТНИКИ!$A$2:$L$1105,9,FALSE)</f>
        <v>#N/A</v>
      </c>
    </row>
    <row r="88" spans="1:10" x14ac:dyDescent="0.2">
      <c r="A88" s="212" t="s">
        <v>37</v>
      </c>
      <c r="B88" s="95" t="e">
        <f>VLOOKUP($F88,УЧАСТНИКИ!$A$2:$L$1105,3,FALSE)</f>
        <v>#N/A</v>
      </c>
      <c r="C88" s="213" t="e">
        <f>VLOOKUP($F88,УЧАСТНИКИ!$A$2:$L$1105,4,FALSE)</f>
        <v>#N/A</v>
      </c>
      <c r="D88" s="97" t="e">
        <f>VLOOKUP($F88,УЧАСТНИКИ!$A$2:$L$1105,5,FALSE)</f>
        <v>#N/A</v>
      </c>
      <c r="E88" s="214" t="e">
        <f>VLOOKUP($F88,УЧАСТНИКИ!$A$2:$L$1105,8,FALSE)</f>
        <v>#N/A</v>
      </c>
      <c r="F88" s="212"/>
      <c r="G88" s="212"/>
      <c r="H88" s="212"/>
      <c r="I88" s="212"/>
      <c r="J88" s="213" t="e">
        <f>VLOOKUP($F88,УЧАСТНИКИ!$A$2:$L$1105,9,FALSE)</f>
        <v>#N/A</v>
      </c>
    </row>
    <row r="89" spans="1:10" x14ac:dyDescent="0.2">
      <c r="A89" s="212" t="s">
        <v>37</v>
      </c>
      <c r="B89" s="95" t="e">
        <f>VLOOKUP($F89,УЧАСТНИКИ!$A$2:$L$1105,3,FALSE)</f>
        <v>#N/A</v>
      </c>
      <c r="C89" s="213" t="e">
        <f>VLOOKUP($F89,УЧАСТНИКИ!$A$2:$L$1105,4,FALSE)</f>
        <v>#N/A</v>
      </c>
      <c r="D89" s="97" t="e">
        <f>VLOOKUP($F89,УЧАСТНИКИ!$A$2:$L$1105,5,FALSE)</f>
        <v>#N/A</v>
      </c>
      <c r="E89" s="214" t="e">
        <f>VLOOKUP($F89,УЧАСТНИКИ!$A$2:$L$1105,8,FALSE)</f>
        <v>#N/A</v>
      </c>
      <c r="F89" s="212"/>
      <c r="G89" s="212"/>
      <c r="H89" s="212"/>
      <c r="I89" s="212"/>
      <c r="J89" s="213" t="e">
        <f>VLOOKUP($F89,УЧАСТНИКИ!$A$2:$L$1105,9,FALSE)</f>
        <v>#N/A</v>
      </c>
    </row>
    <row r="90" spans="1:10" x14ac:dyDescent="0.2">
      <c r="A90" s="212" t="s">
        <v>37</v>
      </c>
      <c r="B90" s="95" t="e">
        <f>VLOOKUP($F90,УЧАСТНИКИ!$A$2:$L$1105,3,FALSE)</f>
        <v>#N/A</v>
      </c>
      <c r="C90" s="213" t="e">
        <f>VLOOKUP($F90,УЧАСТНИКИ!$A$2:$L$1105,4,FALSE)</f>
        <v>#N/A</v>
      </c>
      <c r="D90" s="97" t="e">
        <f>VLOOKUP($F90,УЧАСТНИКИ!$A$2:$L$1105,5,FALSE)</f>
        <v>#N/A</v>
      </c>
      <c r="E90" s="214" t="e">
        <f>VLOOKUP($F90,УЧАСТНИКИ!$A$2:$L$1105,8,FALSE)</f>
        <v>#N/A</v>
      </c>
      <c r="F90" s="212"/>
      <c r="G90" s="212"/>
      <c r="H90" s="212"/>
      <c r="I90" s="212"/>
      <c r="J90" s="213" t="e">
        <f>VLOOKUP($F90,УЧАСТНИКИ!$A$2:$L$1105,9,FALSE)</f>
        <v>#N/A</v>
      </c>
    </row>
    <row r="91" spans="1:10" x14ac:dyDescent="0.2">
      <c r="A91" s="212" t="s">
        <v>37</v>
      </c>
      <c r="B91" s="95" t="e">
        <f>VLOOKUP($F91,УЧАСТНИКИ!$A$2:$L$1105,3,FALSE)</f>
        <v>#N/A</v>
      </c>
      <c r="C91" s="213" t="e">
        <f>VLOOKUP($F91,УЧАСТНИКИ!$A$2:$L$1105,4,FALSE)</f>
        <v>#N/A</v>
      </c>
      <c r="D91" s="97" t="e">
        <f>VLOOKUP($F91,УЧАСТНИКИ!$A$2:$L$1105,5,FALSE)</f>
        <v>#N/A</v>
      </c>
      <c r="E91" s="214" t="e">
        <f>VLOOKUP($F91,УЧАСТНИКИ!$A$2:$L$1105,8,FALSE)</f>
        <v>#N/A</v>
      </c>
      <c r="F91" s="212"/>
      <c r="G91" s="212"/>
      <c r="H91" s="212"/>
      <c r="I91" s="212"/>
      <c r="J91" s="213" t="e">
        <f>VLOOKUP($F91,УЧАСТНИКИ!$A$2:$L$1105,9,FALSE)</f>
        <v>#N/A</v>
      </c>
    </row>
    <row r="92" spans="1:10" x14ac:dyDescent="0.2">
      <c r="A92" s="212" t="s">
        <v>37</v>
      </c>
      <c r="B92" s="95" t="e">
        <f>VLOOKUP($F92,УЧАСТНИКИ!$A$2:$L$1105,3,FALSE)</f>
        <v>#N/A</v>
      </c>
      <c r="C92" s="213" t="e">
        <f>VLOOKUP($F92,УЧАСТНИКИ!$A$2:$L$1105,4,FALSE)</f>
        <v>#N/A</v>
      </c>
      <c r="D92" s="97" t="e">
        <f>VLOOKUP($F92,УЧАСТНИКИ!$A$2:$L$1105,5,FALSE)</f>
        <v>#N/A</v>
      </c>
      <c r="E92" s="214" t="e">
        <f>VLOOKUP($F92,УЧАСТНИКИ!$A$2:$L$1105,8,FALSE)</f>
        <v>#N/A</v>
      </c>
      <c r="F92" s="212"/>
      <c r="G92" s="212"/>
      <c r="H92" s="212"/>
      <c r="I92" s="212"/>
      <c r="J92" s="213" t="e">
        <f>VLOOKUP($F92,УЧАСТНИКИ!$A$2:$L$1105,9,FALSE)</f>
        <v>#N/A</v>
      </c>
    </row>
    <row r="93" spans="1:10" x14ac:dyDescent="0.2">
      <c r="A93" s="212"/>
      <c r="B93" s="95"/>
      <c r="C93" s="213"/>
      <c r="D93" s="97"/>
      <c r="E93" s="212"/>
      <c r="F93" s="212"/>
      <c r="G93" s="212"/>
      <c r="H93" s="212"/>
      <c r="I93" s="212"/>
      <c r="J93" s="213"/>
    </row>
    <row r="94" spans="1:10" x14ac:dyDescent="0.2">
      <c r="A94" s="212" t="s">
        <v>38</v>
      </c>
      <c r="B94" s="95" t="e">
        <f>VLOOKUP($F94,УЧАСТНИКИ!$A$2:$L$1105,3,FALSE)</f>
        <v>#N/A</v>
      </c>
      <c r="C94" s="213" t="e">
        <f>VLOOKUP($F94,УЧАСТНИКИ!$A$2:$L$1105,4,FALSE)</f>
        <v>#N/A</v>
      </c>
      <c r="D94" s="97" t="e">
        <f>VLOOKUP($F94,УЧАСТНИКИ!$A$2:$L$1105,5,FALSE)</f>
        <v>#N/A</v>
      </c>
      <c r="E94" s="214" t="e">
        <f>VLOOKUP($F94,УЧАСТНИКИ!$A$2:$L$1105,8,FALSE)</f>
        <v>#N/A</v>
      </c>
      <c r="F94" s="212"/>
      <c r="G94" s="212"/>
      <c r="H94" s="212"/>
      <c r="I94" s="212"/>
      <c r="J94" s="213" t="e">
        <f>VLOOKUP($F94,УЧАСТНИКИ!$A$2:$L$1105,9,FALSE)</f>
        <v>#N/A</v>
      </c>
    </row>
    <row r="95" spans="1:10" x14ac:dyDescent="0.2">
      <c r="A95" s="212" t="s">
        <v>38</v>
      </c>
      <c r="B95" s="95" t="e">
        <f>VLOOKUP($F95,УЧАСТНИКИ!$A$2:$L$1105,3,FALSE)</f>
        <v>#N/A</v>
      </c>
      <c r="C95" s="213" t="e">
        <f>VLOOKUP($F95,УЧАСТНИКИ!$A$2:$L$1105,4,FALSE)</f>
        <v>#N/A</v>
      </c>
      <c r="D95" s="97" t="e">
        <f>VLOOKUP($F95,УЧАСТНИКИ!$A$2:$L$1105,5,FALSE)</f>
        <v>#N/A</v>
      </c>
      <c r="E95" s="214" t="e">
        <f>VLOOKUP($F95,УЧАСТНИКИ!$A$2:$L$1105,8,FALSE)</f>
        <v>#N/A</v>
      </c>
      <c r="F95" s="212"/>
      <c r="G95" s="212"/>
      <c r="H95" s="212"/>
      <c r="I95" s="212"/>
      <c r="J95" s="213" t="e">
        <f>VLOOKUP($F95,УЧАСТНИКИ!$A$2:$L$1105,9,FALSE)</f>
        <v>#N/A</v>
      </c>
    </row>
    <row r="96" spans="1:10" x14ac:dyDescent="0.2">
      <c r="A96" s="212" t="s">
        <v>38</v>
      </c>
      <c r="B96" s="95" t="e">
        <f>VLOOKUP($F96,УЧАСТНИКИ!$A$2:$L$1105,3,FALSE)</f>
        <v>#N/A</v>
      </c>
      <c r="C96" s="213" t="e">
        <f>VLOOKUP($F96,УЧАСТНИКИ!$A$2:$L$1105,4,FALSE)</f>
        <v>#N/A</v>
      </c>
      <c r="D96" s="97" t="e">
        <f>VLOOKUP($F96,УЧАСТНИКИ!$A$2:$L$1105,5,FALSE)</f>
        <v>#N/A</v>
      </c>
      <c r="E96" s="214" t="e">
        <f>VLOOKUP($F96,УЧАСТНИКИ!$A$2:$L$1105,8,FALSE)</f>
        <v>#N/A</v>
      </c>
      <c r="F96" s="212"/>
      <c r="G96" s="212"/>
      <c r="H96" s="212"/>
      <c r="I96" s="212"/>
      <c r="J96" s="213" t="e">
        <f>VLOOKUP($F96,УЧАСТНИКИ!$A$2:$L$1105,9,FALSE)</f>
        <v>#N/A</v>
      </c>
    </row>
    <row r="97" spans="1:10" x14ac:dyDescent="0.2">
      <c r="A97" s="212" t="s">
        <v>38</v>
      </c>
      <c r="B97" s="95" t="e">
        <f>VLOOKUP($F97,УЧАСТНИКИ!$A$2:$L$1105,3,FALSE)</f>
        <v>#N/A</v>
      </c>
      <c r="C97" s="213" t="e">
        <f>VLOOKUP($F97,УЧАСТНИКИ!$A$2:$L$1105,4,FALSE)</f>
        <v>#N/A</v>
      </c>
      <c r="D97" s="97" t="e">
        <f>VLOOKUP($F97,УЧАСТНИКИ!$A$2:$L$1105,5,FALSE)</f>
        <v>#N/A</v>
      </c>
      <c r="E97" s="214" t="e">
        <f>VLOOKUP($F97,УЧАСТНИКИ!$A$2:$L$1105,8,FALSE)</f>
        <v>#N/A</v>
      </c>
      <c r="F97" s="212"/>
      <c r="G97" s="212"/>
      <c r="H97" s="212"/>
      <c r="I97" s="212"/>
      <c r="J97" s="213" t="e">
        <f>VLOOKUP($F97,УЧАСТНИКИ!$A$2:$L$1105,9,FALSE)</f>
        <v>#N/A</v>
      </c>
    </row>
    <row r="98" spans="1:10" x14ac:dyDescent="0.2">
      <c r="A98" s="212" t="s">
        <v>38</v>
      </c>
      <c r="B98" s="95" t="e">
        <f>VLOOKUP($F98,УЧАСТНИКИ!$A$2:$L$1105,3,FALSE)</f>
        <v>#N/A</v>
      </c>
      <c r="C98" s="213" t="e">
        <f>VLOOKUP($F98,УЧАСТНИКИ!$A$2:$L$1105,4,FALSE)</f>
        <v>#N/A</v>
      </c>
      <c r="D98" s="97" t="e">
        <f>VLOOKUP($F98,УЧАСТНИКИ!$A$2:$L$1105,5,FALSE)</f>
        <v>#N/A</v>
      </c>
      <c r="E98" s="214" t="e">
        <f>VLOOKUP($F98,УЧАСТНИКИ!$A$2:$L$1105,8,FALSE)</f>
        <v>#N/A</v>
      </c>
      <c r="F98" s="212"/>
      <c r="G98" s="212"/>
      <c r="H98" s="212"/>
      <c r="I98" s="212"/>
      <c r="J98" s="213" t="e">
        <f>VLOOKUP($F98,УЧАСТНИКИ!$A$2:$L$1105,9,FALSE)</f>
        <v>#N/A</v>
      </c>
    </row>
    <row r="99" spans="1:10" x14ac:dyDescent="0.2">
      <c r="A99" s="212" t="s">
        <v>38</v>
      </c>
      <c r="B99" s="95" t="e">
        <f>VLOOKUP($F99,УЧАСТНИКИ!$A$2:$L$1105,3,FALSE)</f>
        <v>#N/A</v>
      </c>
      <c r="C99" s="213" t="e">
        <f>VLOOKUP($F99,УЧАСТНИКИ!$A$2:$L$1105,4,FALSE)</f>
        <v>#N/A</v>
      </c>
      <c r="D99" s="97" t="e">
        <f>VLOOKUP($F99,УЧАСТНИКИ!$A$2:$L$1105,5,FALSE)</f>
        <v>#N/A</v>
      </c>
      <c r="E99" s="214" t="e">
        <f>VLOOKUP($F99,УЧАСТНИКИ!$A$2:$L$1105,8,FALSE)</f>
        <v>#N/A</v>
      </c>
      <c r="F99" s="212"/>
      <c r="G99" s="212"/>
      <c r="H99" s="212"/>
      <c r="I99" s="212"/>
      <c r="J99" s="213" t="e">
        <f>VLOOKUP($F99,УЧАСТНИКИ!$A$2:$L$1105,9,FALSE)</f>
        <v>#N/A</v>
      </c>
    </row>
    <row r="100" spans="1:10" x14ac:dyDescent="0.2">
      <c r="A100" s="212"/>
      <c r="B100" s="95"/>
      <c r="C100" s="213"/>
      <c r="D100" s="97"/>
      <c r="E100" s="212"/>
      <c r="F100" s="212"/>
      <c r="G100" s="212"/>
      <c r="H100" s="212"/>
      <c r="I100" s="212"/>
      <c r="J100" s="213"/>
    </row>
    <row r="101" spans="1:10" x14ac:dyDescent="0.2">
      <c r="A101" s="212" t="s">
        <v>39</v>
      </c>
      <c r="B101" s="95" t="e">
        <f>VLOOKUP($F101,УЧАСТНИКИ!$A$2:$L$1105,3,FALSE)</f>
        <v>#N/A</v>
      </c>
      <c r="C101" s="213" t="e">
        <f>VLOOKUP($F101,УЧАСТНИКИ!$A$2:$L$1105,4,FALSE)</f>
        <v>#N/A</v>
      </c>
      <c r="D101" s="97" t="e">
        <f>VLOOKUP($F101,УЧАСТНИКИ!$A$2:$L$1105,5,FALSE)</f>
        <v>#N/A</v>
      </c>
      <c r="E101" s="214" t="e">
        <f>VLOOKUP($F101,УЧАСТНИКИ!$A$2:$L$1105,8,FALSE)</f>
        <v>#N/A</v>
      </c>
      <c r="F101" s="212"/>
      <c r="G101" s="212"/>
      <c r="H101" s="212"/>
      <c r="I101" s="212"/>
      <c r="J101" s="213" t="e">
        <f>VLOOKUP($F101,УЧАСТНИКИ!$A$2:$L$1105,9,FALSE)</f>
        <v>#N/A</v>
      </c>
    </row>
    <row r="102" spans="1:10" x14ac:dyDescent="0.2">
      <c r="A102" s="212" t="s">
        <v>39</v>
      </c>
      <c r="B102" s="95" t="e">
        <f>VLOOKUP($F102,УЧАСТНИКИ!$A$2:$L$1105,3,FALSE)</f>
        <v>#N/A</v>
      </c>
      <c r="C102" s="213" t="e">
        <f>VLOOKUP($F102,УЧАСТНИКИ!$A$2:$L$1105,4,FALSE)</f>
        <v>#N/A</v>
      </c>
      <c r="D102" s="97" t="e">
        <f>VLOOKUP($F102,УЧАСТНИКИ!$A$2:$L$1105,5,FALSE)</f>
        <v>#N/A</v>
      </c>
      <c r="E102" s="214" t="e">
        <f>VLOOKUP($F102,УЧАСТНИКИ!$A$2:$L$1105,8,FALSE)</f>
        <v>#N/A</v>
      </c>
      <c r="F102" s="212"/>
      <c r="G102" s="212"/>
      <c r="H102" s="212"/>
      <c r="I102" s="212"/>
      <c r="J102" s="213" t="e">
        <f>VLOOKUP($F102,УЧАСТНИКИ!$A$2:$L$1105,9,FALSE)</f>
        <v>#N/A</v>
      </c>
    </row>
    <row r="103" spans="1:10" x14ac:dyDescent="0.2">
      <c r="A103" s="212" t="s">
        <v>39</v>
      </c>
      <c r="B103" s="95" t="e">
        <f>VLOOKUP($F103,УЧАСТНИКИ!$A$2:$L$1105,3,FALSE)</f>
        <v>#N/A</v>
      </c>
      <c r="C103" s="213" t="e">
        <f>VLOOKUP($F103,УЧАСТНИКИ!$A$2:$L$1105,4,FALSE)</f>
        <v>#N/A</v>
      </c>
      <c r="D103" s="97" t="e">
        <f>VLOOKUP($F103,УЧАСТНИКИ!$A$2:$L$1105,5,FALSE)</f>
        <v>#N/A</v>
      </c>
      <c r="E103" s="214" t="e">
        <f>VLOOKUP($F103,УЧАСТНИКИ!$A$2:$L$1105,8,FALSE)</f>
        <v>#N/A</v>
      </c>
      <c r="F103" s="212"/>
      <c r="G103" s="212"/>
      <c r="H103" s="212"/>
      <c r="I103" s="212"/>
      <c r="J103" s="213" t="e">
        <f>VLOOKUP($F103,УЧАСТНИКИ!$A$2:$L$1105,9,FALSE)</f>
        <v>#N/A</v>
      </c>
    </row>
    <row r="104" spans="1:10" x14ac:dyDescent="0.2">
      <c r="A104" s="212" t="s">
        <v>39</v>
      </c>
      <c r="B104" s="95" t="e">
        <f>VLOOKUP($F104,УЧАСТНИКИ!$A$2:$L$1105,3,FALSE)</f>
        <v>#N/A</v>
      </c>
      <c r="C104" s="213" t="e">
        <f>VLOOKUP($F104,УЧАСТНИКИ!$A$2:$L$1105,4,FALSE)</f>
        <v>#N/A</v>
      </c>
      <c r="D104" s="97" t="e">
        <f>VLOOKUP($F104,УЧАСТНИКИ!$A$2:$L$1105,5,FALSE)</f>
        <v>#N/A</v>
      </c>
      <c r="E104" s="214" t="e">
        <f>VLOOKUP($F104,УЧАСТНИКИ!$A$2:$L$1105,8,FALSE)</f>
        <v>#N/A</v>
      </c>
      <c r="F104" s="212"/>
      <c r="G104" s="212"/>
      <c r="H104" s="212"/>
      <c r="I104" s="212"/>
      <c r="J104" s="213" t="e">
        <f>VLOOKUP($F104,УЧАСТНИКИ!$A$2:$L$1105,9,FALSE)</f>
        <v>#N/A</v>
      </c>
    </row>
    <row r="105" spans="1:10" x14ac:dyDescent="0.2">
      <c r="A105" s="212" t="s">
        <v>39</v>
      </c>
      <c r="B105" s="95" t="e">
        <f>VLOOKUP($F105,УЧАСТНИКИ!$A$2:$L$1105,3,FALSE)</f>
        <v>#N/A</v>
      </c>
      <c r="C105" s="213" t="e">
        <f>VLOOKUP($F105,УЧАСТНИКИ!$A$2:$L$1105,4,FALSE)</f>
        <v>#N/A</v>
      </c>
      <c r="D105" s="97" t="e">
        <f>VLOOKUP($F105,УЧАСТНИКИ!$A$2:$L$1105,5,FALSE)</f>
        <v>#N/A</v>
      </c>
      <c r="E105" s="214" t="e">
        <f>VLOOKUP($F105,УЧАСТНИКИ!$A$2:$L$1105,8,FALSE)</f>
        <v>#N/A</v>
      </c>
      <c r="F105" s="212"/>
      <c r="G105" s="212"/>
      <c r="H105" s="212"/>
      <c r="I105" s="212"/>
      <c r="J105" s="213" t="e">
        <f>VLOOKUP($F105,УЧАСТНИКИ!$A$2:$L$1105,9,FALSE)</f>
        <v>#N/A</v>
      </c>
    </row>
    <row r="106" spans="1:10" x14ac:dyDescent="0.2">
      <c r="A106" s="212" t="s">
        <v>39</v>
      </c>
      <c r="B106" s="95" t="e">
        <f>VLOOKUP($F106,УЧАСТНИКИ!$A$2:$L$1105,3,FALSE)</f>
        <v>#N/A</v>
      </c>
      <c r="C106" s="213" t="e">
        <f>VLOOKUP($F106,УЧАСТНИКИ!$A$2:$L$1105,4,FALSE)</f>
        <v>#N/A</v>
      </c>
      <c r="D106" s="97" t="e">
        <f>VLOOKUP($F106,УЧАСТНИКИ!$A$2:$L$1105,5,FALSE)</f>
        <v>#N/A</v>
      </c>
      <c r="E106" s="214" t="e">
        <f>VLOOKUP($F106,УЧАСТНИКИ!$A$2:$L$1105,8,FALSE)</f>
        <v>#N/A</v>
      </c>
      <c r="F106" s="212"/>
      <c r="G106" s="212"/>
      <c r="H106" s="212"/>
      <c r="I106" s="212"/>
      <c r="J106" s="213" t="e">
        <f>VLOOKUP($F106,УЧАСТНИКИ!$A$2:$L$1105,9,FALSE)</f>
        <v>#N/A</v>
      </c>
    </row>
    <row r="107" spans="1:10" x14ac:dyDescent="0.2">
      <c r="A107" s="212"/>
      <c r="B107" s="95"/>
      <c r="C107" s="213"/>
      <c r="D107" s="97"/>
      <c r="E107" s="212"/>
      <c r="F107" s="212"/>
      <c r="G107" s="212"/>
      <c r="H107" s="212"/>
      <c r="I107" s="212"/>
      <c r="J107" s="213"/>
    </row>
    <row r="108" spans="1:10" x14ac:dyDescent="0.2">
      <c r="A108" s="212" t="s">
        <v>40</v>
      </c>
      <c r="B108" s="95" t="e">
        <f>VLOOKUP($F108,УЧАСТНИКИ!$A$2:$L$1105,3,FALSE)</f>
        <v>#N/A</v>
      </c>
      <c r="C108" s="213" t="e">
        <f>VLOOKUP($F108,УЧАСТНИКИ!$A$2:$L$1105,4,FALSE)</f>
        <v>#N/A</v>
      </c>
      <c r="D108" s="97" t="e">
        <f>VLOOKUP($F108,УЧАСТНИКИ!$A$2:$L$1105,5,FALSE)</f>
        <v>#N/A</v>
      </c>
      <c r="E108" s="214" t="e">
        <f>VLOOKUP($F108,УЧАСТНИКИ!$A$2:$L$1105,8,FALSE)</f>
        <v>#N/A</v>
      </c>
      <c r="F108" s="212"/>
      <c r="G108" s="212"/>
      <c r="H108" s="212"/>
      <c r="I108" s="212"/>
      <c r="J108" s="213" t="e">
        <f>VLOOKUP($F108,УЧАСТНИКИ!$A$2:$L$1105,9,FALSE)</f>
        <v>#N/A</v>
      </c>
    </row>
    <row r="109" spans="1:10" x14ac:dyDescent="0.2">
      <c r="A109" s="212" t="s">
        <v>40</v>
      </c>
      <c r="B109" s="95" t="e">
        <f>VLOOKUP($F109,УЧАСТНИКИ!$A$2:$L$1105,3,FALSE)</f>
        <v>#N/A</v>
      </c>
      <c r="C109" s="213" t="e">
        <f>VLOOKUP($F109,УЧАСТНИКИ!$A$2:$L$1105,4,FALSE)</f>
        <v>#N/A</v>
      </c>
      <c r="D109" s="97" t="e">
        <f>VLOOKUP($F109,УЧАСТНИКИ!$A$2:$L$1105,5,FALSE)</f>
        <v>#N/A</v>
      </c>
      <c r="E109" s="214" t="e">
        <f>VLOOKUP($F109,УЧАСТНИКИ!$A$2:$L$1105,8,FALSE)</f>
        <v>#N/A</v>
      </c>
      <c r="F109" s="212"/>
      <c r="G109" s="212"/>
      <c r="H109" s="212"/>
      <c r="I109" s="212"/>
      <c r="J109" s="213" t="e">
        <f>VLOOKUP($F109,УЧАСТНИКИ!$A$2:$L$1105,9,FALSE)</f>
        <v>#N/A</v>
      </c>
    </row>
    <row r="110" spans="1:10" x14ac:dyDescent="0.2">
      <c r="A110" s="212" t="s">
        <v>40</v>
      </c>
      <c r="B110" s="95" t="e">
        <f>VLOOKUP($F110,УЧАСТНИКИ!$A$2:$L$1105,3,FALSE)</f>
        <v>#N/A</v>
      </c>
      <c r="C110" s="213" t="e">
        <f>VLOOKUP($F110,УЧАСТНИКИ!$A$2:$L$1105,4,FALSE)</f>
        <v>#N/A</v>
      </c>
      <c r="D110" s="97" t="e">
        <f>VLOOKUP($F110,УЧАСТНИКИ!$A$2:$L$1105,5,FALSE)</f>
        <v>#N/A</v>
      </c>
      <c r="E110" s="214" t="e">
        <f>VLOOKUP($F110,УЧАСТНИКИ!$A$2:$L$1105,8,FALSE)</f>
        <v>#N/A</v>
      </c>
      <c r="F110" s="212"/>
      <c r="G110" s="212"/>
      <c r="H110" s="212"/>
      <c r="I110" s="212"/>
      <c r="J110" s="213" t="e">
        <f>VLOOKUP($F110,УЧАСТНИКИ!$A$2:$L$1105,9,FALSE)</f>
        <v>#N/A</v>
      </c>
    </row>
    <row r="111" spans="1:10" x14ac:dyDescent="0.2">
      <c r="A111" s="212" t="s">
        <v>40</v>
      </c>
      <c r="B111" s="95" t="e">
        <f>VLOOKUP($F111,УЧАСТНИКИ!$A$2:$L$1105,3,FALSE)</f>
        <v>#N/A</v>
      </c>
      <c r="C111" s="213" t="e">
        <f>VLOOKUP($F111,УЧАСТНИКИ!$A$2:$L$1105,4,FALSE)</f>
        <v>#N/A</v>
      </c>
      <c r="D111" s="97" t="e">
        <f>VLOOKUP($F111,УЧАСТНИКИ!$A$2:$L$1105,5,FALSE)</f>
        <v>#N/A</v>
      </c>
      <c r="E111" s="214" t="e">
        <f>VLOOKUP($F111,УЧАСТНИКИ!$A$2:$L$1105,8,FALSE)</f>
        <v>#N/A</v>
      </c>
      <c r="F111" s="212"/>
      <c r="G111" s="212"/>
      <c r="H111" s="212"/>
      <c r="I111" s="212"/>
      <c r="J111" s="213" t="e">
        <f>VLOOKUP($F111,УЧАСТНИКИ!$A$2:$L$1105,9,FALSE)</f>
        <v>#N/A</v>
      </c>
    </row>
    <row r="112" spans="1:10" x14ac:dyDescent="0.2">
      <c r="A112" s="212" t="s">
        <v>40</v>
      </c>
      <c r="B112" s="95" t="e">
        <f>VLOOKUP($F112,УЧАСТНИКИ!$A$2:$L$1105,3,FALSE)</f>
        <v>#N/A</v>
      </c>
      <c r="C112" s="213" t="e">
        <f>VLOOKUP($F112,УЧАСТНИКИ!$A$2:$L$1105,4,FALSE)</f>
        <v>#N/A</v>
      </c>
      <c r="D112" s="97" t="e">
        <f>VLOOKUP($F112,УЧАСТНИКИ!$A$2:$L$1105,5,FALSE)</f>
        <v>#N/A</v>
      </c>
      <c r="E112" s="214" t="e">
        <f>VLOOKUP($F112,УЧАСТНИКИ!$A$2:$L$1105,8,FALSE)</f>
        <v>#N/A</v>
      </c>
      <c r="F112" s="212"/>
      <c r="G112" s="212"/>
      <c r="H112" s="212"/>
      <c r="I112" s="212"/>
      <c r="J112" s="213" t="e">
        <f>VLOOKUP($F112,УЧАСТНИКИ!$A$2:$L$1105,9,FALSE)</f>
        <v>#N/A</v>
      </c>
    </row>
    <row r="113" spans="1:11" x14ac:dyDescent="0.2">
      <c r="A113" s="212" t="s">
        <v>40</v>
      </c>
      <c r="B113" s="95" t="e">
        <f>VLOOKUP($F113,УЧАСТНИКИ!$A$2:$L$1105,3,FALSE)</f>
        <v>#N/A</v>
      </c>
      <c r="C113" s="213" t="e">
        <f>VLOOKUP($F113,УЧАСТНИКИ!$A$2:$L$1105,4,FALSE)</f>
        <v>#N/A</v>
      </c>
      <c r="D113" s="97" t="e">
        <f>VLOOKUP($F113,УЧАСТНИКИ!$A$2:$L$1105,5,FALSE)</f>
        <v>#N/A</v>
      </c>
      <c r="E113" s="214" t="e">
        <f>VLOOKUP($F113,УЧАСТНИКИ!$A$2:$L$1105,8,FALSE)</f>
        <v>#N/A</v>
      </c>
      <c r="F113" s="212"/>
      <c r="G113" s="212"/>
      <c r="H113" s="212"/>
      <c r="I113" s="212"/>
      <c r="J113" s="213" t="e">
        <f>VLOOKUP($F113,УЧАСТНИКИ!$A$2:$L$1105,9,FALSE)</f>
        <v>#N/A</v>
      </c>
    </row>
    <row r="114" spans="1:11" x14ac:dyDescent="0.2">
      <c r="A114" s="212"/>
      <c r="B114" s="95"/>
      <c r="C114" s="213"/>
      <c r="D114" s="97"/>
      <c r="E114" s="212"/>
      <c r="F114" s="212"/>
      <c r="G114" s="212"/>
      <c r="H114" s="212"/>
      <c r="I114" s="212"/>
      <c r="J114" s="213"/>
    </row>
    <row r="115" spans="1:11" x14ac:dyDescent="0.2">
      <c r="A115" s="212" t="s">
        <v>61</v>
      </c>
      <c r="B115" s="95" t="e">
        <f>VLOOKUP($F115,УЧАСТНИКИ!$A$2:$L$1105,3,FALSE)</f>
        <v>#N/A</v>
      </c>
      <c r="C115" s="213" t="e">
        <f>VLOOKUP($F115,УЧАСТНИКИ!$A$2:$L$1105,4,FALSE)</f>
        <v>#N/A</v>
      </c>
      <c r="D115" s="97" t="e">
        <f>VLOOKUP($F115,УЧАСТНИКИ!$A$2:$L$1105,5,FALSE)</f>
        <v>#N/A</v>
      </c>
      <c r="E115" s="214" t="e">
        <f>VLOOKUP($F115,УЧАСТНИКИ!$A$2:$L$1105,8,FALSE)</f>
        <v>#N/A</v>
      </c>
      <c r="F115" s="212"/>
      <c r="G115" s="212"/>
      <c r="H115" s="212"/>
      <c r="I115" s="212"/>
      <c r="J115" s="213" t="e">
        <f>VLOOKUP($F115,УЧАСТНИКИ!$A$2:$L$1105,9,FALSE)</f>
        <v>#N/A</v>
      </c>
    </row>
    <row r="116" spans="1:11" x14ac:dyDescent="0.2">
      <c r="A116" s="212" t="s">
        <v>61</v>
      </c>
      <c r="B116" s="95" t="e">
        <f>VLOOKUP($F116,УЧАСТНИКИ!$A$2:$L$1105,3,FALSE)</f>
        <v>#N/A</v>
      </c>
      <c r="C116" s="213" t="e">
        <f>VLOOKUP($F116,УЧАСТНИКИ!$A$2:$L$1105,4,FALSE)</f>
        <v>#N/A</v>
      </c>
      <c r="D116" s="97" t="e">
        <f>VLOOKUP($F116,УЧАСТНИКИ!$A$2:$L$1105,5,FALSE)</f>
        <v>#N/A</v>
      </c>
      <c r="E116" s="214" t="e">
        <f>VLOOKUP($F116,УЧАСТНИКИ!$A$2:$L$1105,8,FALSE)</f>
        <v>#N/A</v>
      </c>
      <c r="F116" s="212"/>
      <c r="G116" s="212"/>
      <c r="H116" s="212"/>
      <c r="I116" s="212"/>
      <c r="J116" s="213" t="e">
        <f>VLOOKUP($F116,УЧАСТНИКИ!$A$2:$L$1105,9,FALSE)</f>
        <v>#N/A</v>
      </c>
    </row>
    <row r="117" spans="1:11" x14ac:dyDescent="0.2">
      <c r="A117" s="212" t="s">
        <v>61</v>
      </c>
      <c r="B117" s="95" t="e">
        <f>VLOOKUP($F117,УЧАСТНИКИ!$A$2:$L$1105,3,FALSE)</f>
        <v>#N/A</v>
      </c>
      <c r="C117" s="213" t="e">
        <f>VLOOKUP($F117,УЧАСТНИКИ!$A$2:$L$1105,4,FALSE)</f>
        <v>#N/A</v>
      </c>
      <c r="D117" s="97" t="e">
        <f>VLOOKUP($F117,УЧАСТНИКИ!$A$2:$L$1105,5,FALSE)</f>
        <v>#N/A</v>
      </c>
      <c r="E117" s="214" t="e">
        <f>VLOOKUP($F117,УЧАСТНИКИ!$A$2:$L$1105,8,FALSE)</f>
        <v>#N/A</v>
      </c>
      <c r="F117" s="212"/>
      <c r="G117" s="212"/>
      <c r="H117" s="212"/>
      <c r="I117" s="212"/>
      <c r="J117" s="213" t="e">
        <f>VLOOKUP($F117,УЧАСТНИКИ!$A$2:$L$1105,9,FALSE)</f>
        <v>#N/A</v>
      </c>
    </row>
    <row r="118" spans="1:11" x14ac:dyDescent="0.2">
      <c r="A118" s="212" t="s">
        <v>61</v>
      </c>
      <c r="B118" s="95" t="e">
        <f>VLOOKUP($F118,УЧАСТНИКИ!$A$2:$L$1105,3,FALSE)</f>
        <v>#N/A</v>
      </c>
      <c r="C118" s="213" t="e">
        <f>VLOOKUP($F118,УЧАСТНИКИ!$A$2:$L$1105,4,FALSE)</f>
        <v>#N/A</v>
      </c>
      <c r="D118" s="97" t="e">
        <f>VLOOKUP($F118,УЧАСТНИКИ!$A$2:$L$1105,5,FALSE)</f>
        <v>#N/A</v>
      </c>
      <c r="E118" s="214" t="e">
        <f>VLOOKUP($F118,УЧАСТНИКИ!$A$2:$L$1105,8,FALSE)</f>
        <v>#N/A</v>
      </c>
      <c r="F118" s="212"/>
      <c r="G118" s="212"/>
      <c r="H118" s="212"/>
      <c r="I118" s="212"/>
      <c r="J118" s="213" t="e">
        <f>VLOOKUP($F118,УЧАСТНИКИ!$A$2:$L$1105,9,FALSE)</f>
        <v>#N/A</v>
      </c>
    </row>
    <row r="119" spans="1:11" x14ac:dyDescent="0.2">
      <c r="A119" s="212" t="s">
        <v>61</v>
      </c>
      <c r="B119" s="95" t="e">
        <f>VLOOKUP($F119,УЧАСТНИКИ!$A$2:$L$1105,3,FALSE)</f>
        <v>#N/A</v>
      </c>
      <c r="C119" s="213" t="e">
        <f>VLOOKUP($F119,УЧАСТНИКИ!$A$2:$L$1105,4,FALSE)</f>
        <v>#N/A</v>
      </c>
      <c r="D119" s="97" t="e">
        <f>VLOOKUP($F119,УЧАСТНИКИ!$A$2:$L$1105,5,FALSE)</f>
        <v>#N/A</v>
      </c>
      <c r="E119" s="214" t="e">
        <f>VLOOKUP($F119,УЧАСТНИКИ!$A$2:$L$1105,8,FALSE)</f>
        <v>#N/A</v>
      </c>
      <c r="F119" s="212"/>
      <c r="G119" s="212"/>
      <c r="H119" s="212"/>
      <c r="I119" s="212"/>
      <c r="J119" s="213" t="e">
        <f>VLOOKUP($F119,УЧАСТНИКИ!$A$2:$L$1105,9,FALSE)</f>
        <v>#N/A</v>
      </c>
    </row>
    <row r="120" spans="1:11" x14ac:dyDescent="0.2">
      <c r="A120" s="212" t="s">
        <v>61</v>
      </c>
      <c r="B120" s="95" t="e">
        <f>VLOOKUP($F120,УЧАСТНИКИ!$A$2:$L$1105,3,FALSE)</f>
        <v>#N/A</v>
      </c>
      <c r="C120" s="213" t="e">
        <f>VLOOKUP($F120,УЧАСТНИКИ!$A$2:$L$1105,4,FALSE)</f>
        <v>#N/A</v>
      </c>
      <c r="D120" s="97" t="e">
        <f>VLOOKUP($F120,УЧАСТНИКИ!$A$2:$L$1105,5,FALSE)</f>
        <v>#N/A</v>
      </c>
      <c r="E120" s="214" t="e">
        <f>VLOOKUP($F120,УЧАСТНИКИ!$A$2:$L$1105,8,FALSE)</f>
        <v>#N/A</v>
      </c>
      <c r="F120" s="212"/>
      <c r="G120" s="212"/>
      <c r="H120" s="212"/>
      <c r="I120" s="212"/>
      <c r="J120" s="213" t="e">
        <f>VLOOKUP($F120,УЧАСТНИКИ!$A$2:$L$1105,9,FALSE)</f>
        <v>#N/A</v>
      </c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15.75" x14ac:dyDescent="0.25">
      <c r="A124" s="248" t="s">
        <v>55</v>
      </c>
      <c r="B124" s="87"/>
      <c r="D124" s="205" t="s">
        <v>178</v>
      </c>
      <c r="E124" s="248"/>
      <c r="F124" s="23"/>
      <c r="G124" s="23"/>
      <c r="H124" s="23"/>
      <c r="I124" s="23"/>
      <c r="J124" s="23"/>
      <c r="K124" s="23"/>
    </row>
    <row r="125" spans="1:11" ht="15.75" x14ac:dyDescent="0.25">
      <c r="A125" s="248" t="s">
        <v>51</v>
      </c>
      <c r="D125" s="205" t="s">
        <v>1267</v>
      </c>
      <c r="F125" s="23"/>
      <c r="G125" s="23"/>
      <c r="H125" s="23"/>
      <c r="I125" s="23"/>
      <c r="J125" s="23"/>
      <c r="K125" s="23"/>
    </row>
    <row r="126" spans="1:11" ht="15.75" x14ac:dyDescent="0.25">
      <c r="A126" s="282" t="s">
        <v>52</v>
      </c>
      <c r="B126" s="282"/>
      <c r="D126" s="205" t="s">
        <v>1268</v>
      </c>
      <c r="F126" s="23"/>
      <c r="G126" s="23"/>
      <c r="H126" s="23"/>
      <c r="I126" s="23"/>
      <c r="J126" s="23"/>
      <c r="K126" s="23"/>
    </row>
    <row r="127" spans="1:11" ht="15.75" x14ac:dyDescent="0.25">
      <c r="A127" s="282"/>
      <c r="B127" s="282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</sheetData>
  <mergeCells count="6">
    <mergeCell ref="A127:B127"/>
    <mergeCell ref="A1:J1"/>
    <mergeCell ref="A2:J2"/>
    <mergeCell ref="A3:J3"/>
    <mergeCell ref="E4:J4"/>
    <mergeCell ref="A126:B126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46"/>
  <sheetViews>
    <sheetView topLeftCell="A109"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0.5703125" style="63" customWidth="1"/>
    <col min="4" max="4" width="25" style="63" customWidth="1"/>
    <col min="5" max="5" width="9.7109375" style="63" customWidth="1"/>
    <col min="6" max="6" width="7.7109375" style="63" customWidth="1"/>
    <col min="7" max="7" width="7" style="63" customWidth="1"/>
    <col min="8" max="8" width="25.140625" style="63" customWidth="1"/>
    <col min="9" max="9" width="6.85546875" style="63" customWidth="1"/>
    <col min="10" max="10" width="8.28515625" style="63" customWidth="1"/>
    <col min="11" max="11" width="6" style="63" customWidth="1"/>
    <col min="12" max="16384" width="9.140625" style="63"/>
  </cols>
  <sheetData>
    <row r="1" spans="1:14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150"/>
      <c r="L1" s="150"/>
      <c r="M1" s="150"/>
      <c r="N1" s="150"/>
    </row>
    <row r="2" spans="1:14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149"/>
      <c r="L2" s="150"/>
      <c r="M2" s="150"/>
      <c r="N2" s="150"/>
    </row>
    <row r="3" spans="1:14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149"/>
      <c r="L3" s="150"/>
      <c r="M3" s="150"/>
      <c r="N3" s="150"/>
    </row>
    <row r="4" spans="1:14" ht="15" x14ac:dyDescent="0.2">
      <c r="A4" s="201"/>
      <c r="B4" s="201"/>
      <c r="C4" s="201"/>
      <c r="D4" s="201"/>
      <c r="E4" s="288" t="s">
        <v>163</v>
      </c>
      <c r="F4" s="288"/>
      <c r="G4" s="288"/>
      <c r="H4" s="288"/>
      <c r="I4" s="288"/>
      <c r="J4" s="288"/>
      <c r="K4" s="132"/>
    </row>
    <row r="5" spans="1:14" ht="15" customHeight="1" x14ac:dyDescent="0.2">
      <c r="A5" s="18" t="str">
        <f>d_4</f>
        <v>МУЖЧИНЫ</v>
      </c>
      <c r="B5" s="194"/>
      <c r="C5" s="197" t="s">
        <v>158</v>
      </c>
      <c r="D5" s="194" t="s">
        <v>212</v>
      </c>
      <c r="E5" s="194"/>
      <c r="F5" s="18" t="str">
        <f>d_1</f>
        <v>04.09.2019г.</v>
      </c>
      <c r="H5" s="34" t="s">
        <v>161</v>
      </c>
      <c r="I5" s="15" t="s">
        <v>88</v>
      </c>
      <c r="K5" s="132"/>
    </row>
    <row r="6" spans="1:14" x14ac:dyDescent="0.2">
      <c r="A6" s="15" t="s">
        <v>171</v>
      </c>
      <c r="B6" s="148"/>
      <c r="C6" s="197" t="s">
        <v>159</v>
      </c>
      <c r="D6" s="15" t="s">
        <v>213</v>
      </c>
      <c r="E6" s="15"/>
      <c r="H6" s="34" t="s">
        <v>162</v>
      </c>
      <c r="I6" s="195"/>
      <c r="K6" s="148"/>
    </row>
    <row r="7" spans="1:14" ht="12.75" customHeight="1" x14ac:dyDescent="0.2">
      <c r="C7" s="197" t="s">
        <v>160</v>
      </c>
      <c r="D7" s="15" t="s">
        <v>214</v>
      </c>
      <c r="F7" s="15"/>
      <c r="G7" s="13"/>
      <c r="H7" s="13"/>
      <c r="I7" s="148"/>
      <c r="J7" s="19" t="str">
        <f>d_5</f>
        <v>г. Сочи, ул. Бзугу 2, ст. им. Славы Метревели</v>
      </c>
      <c r="K7" s="148"/>
    </row>
    <row r="8" spans="1:14" ht="24" customHeight="1" x14ac:dyDescent="0.2">
      <c r="A8" s="111" t="s">
        <v>54</v>
      </c>
      <c r="B8" s="111" t="s">
        <v>137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</row>
    <row r="9" spans="1:14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4" x14ac:dyDescent="0.2">
      <c r="A10" s="212" t="s">
        <v>34</v>
      </c>
      <c r="B10" s="95" t="e">
        <f>VLOOKUP($F10,УЧАСТНИКИ!$A$2:$L$1105,3,FALSE)</f>
        <v>#N/A</v>
      </c>
      <c r="C10" s="213" t="e">
        <f>VLOOKUP($F10,УЧАСТНИКИ!$A$2:$L$1105,4,FALSE)</f>
        <v>#N/A</v>
      </c>
      <c r="D10" s="97" t="e">
        <f>VLOOKUP($F10,УЧАСТНИКИ!$A$2:$L$1105,5,FALSE)</f>
        <v>#N/A</v>
      </c>
      <c r="E10" s="214" t="e">
        <f>VLOOKUP($F10,УЧАСТНИКИ!$A$2:$L$1105,8,FALSE)</f>
        <v>#N/A</v>
      </c>
      <c r="F10" s="212"/>
      <c r="G10" s="212"/>
      <c r="H10" s="212"/>
      <c r="I10" s="212"/>
      <c r="J10" s="213" t="e">
        <f>VLOOKUP($F10,УЧАСТНИКИ!$A$2:$L$1105,9,FALSE)</f>
        <v>#N/A</v>
      </c>
    </row>
    <row r="11" spans="1:14" s="174" customFormat="1" x14ac:dyDescent="0.2">
      <c r="A11" s="212" t="s">
        <v>34</v>
      </c>
      <c r="B11" s="175" t="e">
        <f>VLOOKUP($F11,УЧАСТНИКИ!$A$2:$L$1105,3,FALSE)</f>
        <v>#N/A</v>
      </c>
      <c r="C11" s="212" t="e">
        <f>VLOOKUP($F11,УЧАСТНИКИ!$A$2:$L$1105,4,FALSE)</f>
        <v>#N/A</v>
      </c>
      <c r="D11" s="177" t="e">
        <f>VLOOKUP($F11,УЧАСТНИКИ!$A$2:$L$1105,5,FALSE)</f>
        <v>#N/A</v>
      </c>
      <c r="E11" s="237" t="e">
        <f>VLOOKUP($F11,УЧАСТНИКИ!$A$2:$L$1105,8,FALSE)</f>
        <v>#N/A</v>
      </c>
      <c r="F11" s="212"/>
      <c r="G11" s="212"/>
      <c r="H11" s="212"/>
      <c r="I11" s="212"/>
      <c r="J11" s="212" t="e">
        <f>VLOOKUP($F11,УЧАСТНИКИ!$A$2:$L$1105,9,FALSE)</f>
        <v>#N/A</v>
      </c>
    </row>
    <row r="12" spans="1:14" s="174" customFormat="1" x14ac:dyDescent="0.2">
      <c r="A12" s="212" t="s">
        <v>34</v>
      </c>
      <c r="B12" s="175" t="e">
        <f>VLOOKUP($F12,УЧАСТНИКИ!$A$2:$L$1105,3,FALSE)</f>
        <v>#N/A</v>
      </c>
      <c r="C12" s="212" t="e">
        <f>VLOOKUP($F12,УЧАСТНИКИ!$A$2:$L$1105,4,FALSE)</f>
        <v>#N/A</v>
      </c>
      <c r="D12" s="177" t="e">
        <f>VLOOKUP($F12,УЧАСТНИКИ!$A$2:$L$1105,5,FALSE)</f>
        <v>#N/A</v>
      </c>
      <c r="E12" s="237" t="e">
        <f>VLOOKUP($F12,УЧАСТНИКИ!$A$2:$L$1105,8,FALSE)</f>
        <v>#N/A</v>
      </c>
      <c r="F12" s="212"/>
      <c r="G12" s="212"/>
      <c r="H12" s="212"/>
      <c r="I12" s="212"/>
      <c r="J12" s="212" t="e">
        <f>VLOOKUP($F12,УЧАСТНИКИ!$A$2:$L$1105,9,FALSE)</f>
        <v>#N/A</v>
      </c>
    </row>
    <row r="13" spans="1:14" s="174" customFormat="1" x14ac:dyDescent="0.2">
      <c r="A13" s="212" t="s">
        <v>34</v>
      </c>
      <c r="B13" s="175" t="e">
        <f>VLOOKUP($F13,УЧАСТНИКИ!$A$2:$L$1105,3,FALSE)</f>
        <v>#N/A</v>
      </c>
      <c r="C13" s="212" t="e">
        <f>VLOOKUP($F13,УЧАСТНИКИ!$A$2:$L$1105,4,FALSE)</f>
        <v>#N/A</v>
      </c>
      <c r="D13" s="177" t="e">
        <f>VLOOKUP($F13,УЧАСТНИКИ!$A$2:$L$1105,5,FALSE)</f>
        <v>#N/A</v>
      </c>
      <c r="E13" s="237" t="e">
        <f>VLOOKUP($F13,УЧАСТНИКИ!$A$2:$L$1105,8,FALSE)</f>
        <v>#N/A</v>
      </c>
      <c r="F13" s="212"/>
      <c r="G13" s="212"/>
      <c r="H13" s="212"/>
      <c r="I13" s="212"/>
      <c r="J13" s="212" t="e">
        <f>VLOOKUP($F13,УЧАСТНИКИ!$A$2:$L$1105,9,FALSE)</f>
        <v>#N/A</v>
      </c>
      <c r="L13" s="178"/>
    </row>
    <row r="14" spans="1:14" x14ac:dyDescent="0.2">
      <c r="A14" s="212" t="s">
        <v>34</v>
      </c>
      <c r="B14" s="95" t="e">
        <f>VLOOKUP($F14,УЧАСТНИКИ!$A$2:$L$1105,3,FALSE)</f>
        <v>#N/A</v>
      </c>
      <c r="C14" s="213" t="e">
        <f>VLOOKUP($F14,УЧАСТНИКИ!$A$2:$L$1105,4,FALSE)</f>
        <v>#N/A</v>
      </c>
      <c r="D14" s="97" t="e">
        <f>VLOOKUP($F14,УЧАСТНИКИ!$A$2:$L$1105,5,FALSE)</f>
        <v>#N/A</v>
      </c>
      <c r="E14" s="214" t="e">
        <f>VLOOKUP($F14,УЧАСТНИКИ!$A$2:$L$1105,8,FALSE)</f>
        <v>#N/A</v>
      </c>
      <c r="F14" s="212"/>
      <c r="G14" s="212"/>
      <c r="H14" s="212"/>
      <c r="I14" s="212"/>
      <c r="J14" s="213" t="e">
        <f>VLOOKUP($F14,УЧАСТНИКИ!$A$2:$L$1105,9,FALSE)</f>
        <v>#N/A</v>
      </c>
    </row>
    <row r="15" spans="1:14" x14ac:dyDescent="0.2">
      <c r="A15" s="212" t="s">
        <v>34</v>
      </c>
      <c r="B15" s="95" t="e">
        <f>VLOOKUP($F15,УЧАСТНИКИ!$A$2:$L$1105,3,FALSE)</f>
        <v>#N/A</v>
      </c>
      <c r="C15" s="213" t="e">
        <f>VLOOKUP($F15,УЧАСТНИКИ!$A$2:$L$1105,4,FALSE)</f>
        <v>#N/A</v>
      </c>
      <c r="D15" s="97" t="e">
        <f>VLOOKUP($F15,УЧАСТНИКИ!$A$2:$L$1105,5,FALSE)</f>
        <v>#N/A</v>
      </c>
      <c r="E15" s="214" t="e">
        <f>VLOOKUP($F15,УЧАСТНИКИ!$A$2:$L$1105,8,FALSE)</f>
        <v>#N/A</v>
      </c>
      <c r="F15" s="212"/>
      <c r="G15" s="212"/>
      <c r="H15" s="212"/>
      <c r="I15" s="212"/>
      <c r="J15" s="213" t="e">
        <f>VLOOKUP($F15,УЧАСТНИКИ!$A$2:$L$1105,9,FALSE)</f>
        <v>#N/A</v>
      </c>
    </row>
    <row r="16" spans="1:14" x14ac:dyDescent="0.2">
      <c r="A16" s="212"/>
      <c r="B16" s="95"/>
      <c r="C16" s="213"/>
      <c r="D16" s="97"/>
      <c r="E16" s="214"/>
      <c r="F16" s="212"/>
      <c r="G16" s="212"/>
      <c r="H16" s="212"/>
      <c r="I16" s="212"/>
      <c r="J16" s="213"/>
    </row>
    <row r="17" spans="1:10" x14ac:dyDescent="0.2">
      <c r="A17" s="212" t="s">
        <v>35</v>
      </c>
      <c r="B17" s="95" t="e">
        <f>VLOOKUP($F17,УЧАСТНИКИ!$A$2:$L$1105,3,FALSE)</f>
        <v>#N/A</v>
      </c>
      <c r="C17" s="213" t="e">
        <f>VLOOKUP($F17,УЧАСТНИКИ!$A$2:$L$1105,4,FALSE)</f>
        <v>#N/A</v>
      </c>
      <c r="D17" s="97" t="e">
        <f>VLOOKUP($F17,УЧАСТНИКИ!$A$2:$L$1105,5,FALSE)</f>
        <v>#N/A</v>
      </c>
      <c r="E17" s="214" t="e">
        <f>VLOOKUP($F17,УЧАСТНИКИ!$A$2:$L$1105,8,FALSE)</f>
        <v>#N/A</v>
      </c>
      <c r="F17" s="212"/>
      <c r="G17" s="212"/>
      <c r="H17" s="212"/>
      <c r="I17" s="212"/>
      <c r="J17" s="213" t="e">
        <f>VLOOKUP($F17,УЧАСТНИКИ!$A$2:$L$1105,9,FALSE)</f>
        <v>#N/A</v>
      </c>
    </row>
    <row r="18" spans="1:10" x14ac:dyDescent="0.2">
      <c r="A18" s="212" t="s">
        <v>35</v>
      </c>
      <c r="B18" s="95" t="e">
        <f>VLOOKUP($F18,УЧАСТНИКИ!$A$2:$L$1105,3,FALSE)</f>
        <v>#N/A</v>
      </c>
      <c r="C18" s="213" t="e">
        <f>VLOOKUP($F18,УЧАСТНИКИ!$A$2:$L$1105,4,FALSE)</f>
        <v>#N/A</v>
      </c>
      <c r="D18" s="97" t="e">
        <f>VLOOKUP($F18,УЧАСТНИКИ!$A$2:$L$1105,5,FALSE)</f>
        <v>#N/A</v>
      </c>
      <c r="E18" s="214" t="e">
        <f>VLOOKUP($F18,УЧАСТНИКИ!$A$2:$L$1105,8,FALSE)</f>
        <v>#N/A</v>
      </c>
      <c r="F18" s="212"/>
      <c r="G18" s="212"/>
      <c r="H18" s="212"/>
      <c r="I18" s="212"/>
      <c r="J18" s="213" t="e">
        <f>VLOOKUP($F18,УЧАСТНИКИ!$A$2:$L$1105,9,FALSE)</f>
        <v>#N/A</v>
      </c>
    </row>
    <row r="19" spans="1:10" x14ac:dyDescent="0.2">
      <c r="A19" s="212" t="s">
        <v>35</v>
      </c>
      <c r="B19" s="95" t="e">
        <f>VLOOKUP($F19,УЧАСТНИКИ!$A$2:$L$1105,3,FALSE)</f>
        <v>#N/A</v>
      </c>
      <c r="C19" s="213" t="e">
        <f>VLOOKUP($F19,УЧАСТНИКИ!$A$2:$L$1105,4,FALSE)</f>
        <v>#N/A</v>
      </c>
      <c r="D19" s="97" t="e">
        <f>VLOOKUP($F19,УЧАСТНИКИ!$A$2:$L$1105,5,FALSE)</f>
        <v>#N/A</v>
      </c>
      <c r="E19" s="214" t="e">
        <f>VLOOKUP($F19,УЧАСТНИКИ!$A$2:$L$1105,8,FALSE)</f>
        <v>#N/A</v>
      </c>
      <c r="F19" s="212"/>
      <c r="G19" s="212"/>
      <c r="H19" s="212"/>
      <c r="I19" s="212"/>
      <c r="J19" s="213" t="e">
        <f>VLOOKUP($F19,УЧАСТНИКИ!$A$2:$L$1105,9,FALSE)</f>
        <v>#N/A</v>
      </c>
    </row>
    <row r="20" spans="1:10" x14ac:dyDescent="0.2">
      <c r="A20" s="212" t="s">
        <v>35</v>
      </c>
      <c r="B20" s="95" t="e">
        <f>VLOOKUP($F20,УЧАСТНИКИ!$A$2:$L$1105,3,FALSE)</f>
        <v>#N/A</v>
      </c>
      <c r="C20" s="213" t="e">
        <f>VLOOKUP($F20,УЧАСТНИКИ!$A$2:$L$1105,4,FALSE)</f>
        <v>#N/A</v>
      </c>
      <c r="D20" s="97" t="e">
        <f>VLOOKUP($F20,УЧАСТНИКИ!$A$2:$L$1105,5,FALSE)</f>
        <v>#N/A</v>
      </c>
      <c r="E20" s="214" t="e">
        <f>VLOOKUP($F20,УЧАСТНИКИ!$A$2:$L$1105,8,FALSE)</f>
        <v>#N/A</v>
      </c>
      <c r="F20" s="212"/>
      <c r="G20" s="212"/>
      <c r="H20" s="212"/>
      <c r="I20" s="212"/>
      <c r="J20" s="213" t="e">
        <f>VLOOKUP($F20,УЧАСТНИКИ!$A$2:$L$1105,9,FALSE)</f>
        <v>#N/A</v>
      </c>
    </row>
    <row r="21" spans="1:10" x14ac:dyDescent="0.2">
      <c r="A21" s="212" t="s">
        <v>35</v>
      </c>
      <c r="B21" s="95" t="e">
        <f>VLOOKUP($F21,УЧАСТНИКИ!$A$2:$L$1105,3,FALSE)</f>
        <v>#N/A</v>
      </c>
      <c r="C21" s="213" t="e">
        <f>VLOOKUP($F21,УЧАСТНИКИ!$A$2:$L$1105,4,FALSE)</f>
        <v>#N/A</v>
      </c>
      <c r="D21" s="97" t="e">
        <f>VLOOKUP($F21,УЧАСТНИКИ!$A$2:$L$1105,5,FALSE)</f>
        <v>#N/A</v>
      </c>
      <c r="E21" s="214" t="e">
        <f>VLOOKUP($F21,УЧАСТНИКИ!$A$2:$L$1105,8,FALSE)</f>
        <v>#N/A</v>
      </c>
      <c r="F21" s="212"/>
      <c r="G21" s="212"/>
      <c r="H21" s="212"/>
      <c r="I21" s="212"/>
      <c r="J21" s="213" t="e">
        <f>VLOOKUP($F21,УЧАСТНИКИ!$A$2:$L$1105,9,FALSE)</f>
        <v>#N/A</v>
      </c>
    </row>
    <row r="22" spans="1:10" x14ac:dyDescent="0.2">
      <c r="A22" s="212" t="s">
        <v>35</v>
      </c>
      <c r="B22" s="95" t="e">
        <f>VLOOKUP($F22,УЧАСТНИКИ!$A$2:$L$1105,3,FALSE)</f>
        <v>#N/A</v>
      </c>
      <c r="C22" s="213" t="e">
        <f>VLOOKUP($F22,УЧАСТНИКИ!$A$2:$L$1105,4,FALSE)</f>
        <v>#N/A</v>
      </c>
      <c r="D22" s="97" t="e">
        <f>VLOOKUP($F22,УЧАСТНИКИ!$A$2:$L$1105,5,FALSE)</f>
        <v>#N/A</v>
      </c>
      <c r="E22" s="214" t="e">
        <f>VLOOKUP($F22,УЧАСТНИКИ!$A$2:$L$1105,8,FALSE)</f>
        <v>#N/A</v>
      </c>
      <c r="F22" s="212"/>
      <c r="G22" s="212"/>
      <c r="H22" s="212"/>
      <c r="I22" s="212"/>
      <c r="J22" s="213" t="e">
        <f>VLOOKUP($F22,УЧАСТНИКИ!$A$2:$L$1105,9,FALSE)</f>
        <v>#N/A</v>
      </c>
    </row>
    <row r="23" spans="1:10" x14ac:dyDescent="0.2">
      <c r="A23" s="212"/>
      <c r="B23" s="95"/>
      <c r="C23" s="213"/>
      <c r="D23" s="97"/>
      <c r="E23" s="212"/>
      <c r="F23" s="212"/>
      <c r="G23" s="212"/>
      <c r="H23" s="212"/>
      <c r="I23" s="212"/>
      <c r="J23" s="213"/>
    </row>
    <row r="24" spans="1:10" x14ac:dyDescent="0.2">
      <c r="A24" s="212" t="s">
        <v>36</v>
      </c>
      <c r="B24" s="95" t="e">
        <f>VLOOKUP($F24,УЧАСТНИКИ!$A$2:$L$1105,3,FALSE)</f>
        <v>#N/A</v>
      </c>
      <c r="C24" s="213" t="e">
        <f>VLOOKUP($F24,УЧАСТНИКИ!$A$2:$L$1105,4,FALSE)</f>
        <v>#N/A</v>
      </c>
      <c r="D24" s="97" t="e">
        <f>VLOOKUP($F24,УЧАСТНИКИ!$A$2:$L$1105,5,FALSE)</f>
        <v>#N/A</v>
      </c>
      <c r="E24" s="214" t="e">
        <f>VLOOKUP($F24,УЧАСТНИКИ!$A$2:$L$1105,8,FALSE)</f>
        <v>#N/A</v>
      </c>
      <c r="F24" s="212"/>
      <c r="G24" s="212"/>
      <c r="H24" s="212"/>
      <c r="I24" s="212"/>
      <c r="J24" s="213" t="e">
        <f>VLOOKUP($F24,УЧАСТНИКИ!$A$2:$L$1105,9,FALSE)</f>
        <v>#N/A</v>
      </c>
    </row>
    <row r="25" spans="1:10" x14ac:dyDescent="0.2">
      <c r="A25" s="212" t="s">
        <v>36</v>
      </c>
      <c r="B25" s="95" t="e">
        <f>VLOOKUP($F25,УЧАСТНИКИ!$A$2:$L$1105,3,FALSE)</f>
        <v>#N/A</v>
      </c>
      <c r="C25" s="213" t="e">
        <f>VLOOKUP($F25,УЧАСТНИКИ!$A$2:$L$1105,4,FALSE)</f>
        <v>#N/A</v>
      </c>
      <c r="D25" s="97" t="e">
        <f>VLOOKUP($F25,УЧАСТНИКИ!$A$2:$L$1105,5,FALSE)</f>
        <v>#N/A</v>
      </c>
      <c r="E25" s="214" t="e">
        <f>VLOOKUP($F25,УЧАСТНИКИ!$A$2:$L$1105,8,FALSE)</f>
        <v>#N/A</v>
      </c>
      <c r="F25" s="212"/>
      <c r="G25" s="212"/>
      <c r="H25" s="212"/>
      <c r="I25" s="212"/>
      <c r="J25" s="213" t="e">
        <f>VLOOKUP($F25,УЧАСТНИКИ!$A$2:$L$1105,9,FALSE)</f>
        <v>#N/A</v>
      </c>
    </row>
    <row r="26" spans="1:10" x14ac:dyDescent="0.2">
      <c r="A26" s="212" t="s">
        <v>36</v>
      </c>
      <c r="B26" s="95" t="e">
        <f>VLOOKUP($F26,УЧАСТНИКИ!$A$2:$L$1105,3,FALSE)</f>
        <v>#N/A</v>
      </c>
      <c r="C26" s="213" t="e">
        <f>VLOOKUP($F26,УЧАСТНИКИ!$A$2:$L$1105,4,FALSE)</f>
        <v>#N/A</v>
      </c>
      <c r="D26" s="97" t="e">
        <f>VLOOKUP($F26,УЧАСТНИКИ!$A$2:$L$1105,5,FALSE)</f>
        <v>#N/A</v>
      </c>
      <c r="E26" s="214" t="e">
        <f>VLOOKUP($F26,УЧАСТНИКИ!$A$2:$L$1105,8,FALSE)</f>
        <v>#N/A</v>
      </c>
      <c r="F26" s="212"/>
      <c r="G26" s="212"/>
      <c r="H26" s="212"/>
      <c r="I26" s="212"/>
      <c r="J26" s="213" t="e">
        <f>VLOOKUP($F26,УЧАСТНИКИ!$A$2:$L$1105,9,FALSE)</f>
        <v>#N/A</v>
      </c>
    </row>
    <row r="27" spans="1:10" x14ac:dyDescent="0.2">
      <c r="A27" s="212" t="s">
        <v>36</v>
      </c>
      <c r="B27" s="95" t="e">
        <f>VLOOKUP($F27,УЧАСТНИКИ!$A$2:$L$1105,3,FALSE)</f>
        <v>#N/A</v>
      </c>
      <c r="C27" s="213" t="e">
        <f>VLOOKUP($F27,УЧАСТНИКИ!$A$2:$L$1105,4,FALSE)</f>
        <v>#N/A</v>
      </c>
      <c r="D27" s="97" t="e">
        <f>VLOOKUP($F27,УЧАСТНИКИ!$A$2:$L$1105,5,FALSE)</f>
        <v>#N/A</v>
      </c>
      <c r="E27" s="214" t="e">
        <f>VLOOKUP($F27,УЧАСТНИКИ!$A$2:$L$1105,8,FALSE)</f>
        <v>#N/A</v>
      </c>
      <c r="F27" s="212"/>
      <c r="G27" s="212"/>
      <c r="H27" s="212"/>
      <c r="I27" s="212"/>
      <c r="J27" s="213" t="e">
        <f>VLOOKUP($F27,УЧАСТНИКИ!$A$2:$L$1105,9,FALSE)</f>
        <v>#N/A</v>
      </c>
    </row>
    <row r="28" spans="1:10" x14ac:dyDescent="0.2">
      <c r="A28" s="212" t="s">
        <v>36</v>
      </c>
      <c r="B28" s="95" t="e">
        <f>VLOOKUP($F28,УЧАСТНИКИ!$A$2:$L$1105,3,FALSE)</f>
        <v>#N/A</v>
      </c>
      <c r="C28" s="213" t="e">
        <f>VLOOKUP($F28,УЧАСТНИКИ!$A$2:$L$1105,4,FALSE)</f>
        <v>#N/A</v>
      </c>
      <c r="D28" s="97" t="e">
        <f>VLOOKUP($F28,УЧАСТНИКИ!$A$2:$L$1105,5,FALSE)</f>
        <v>#N/A</v>
      </c>
      <c r="E28" s="214" t="e">
        <f>VLOOKUP($F28,УЧАСТНИКИ!$A$2:$L$1105,8,FALSE)</f>
        <v>#N/A</v>
      </c>
      <c r="F28" s="212"/>
      <c r="G28" s="212"/>
      <c r="H28" s="212"/>
      <c r="I28" s="212"/>
      <c r="J28" s="213" t="e">
        <f>VLOOKUP($F28,УЧАСТНИКИ!$A$2:$L$1105,9,FALSE)</f>
        <v>#N/A</v>
      </c>
    </row>
    <row r="29" spans="1:10" x14ac:dyDescent="0.2">
      <c r="A29" s="212" t="s">
        <v>36</v>
      </c>
      <c r="B29" s="95" t="e">
        <f>VLOOKUP($F29,УЧАСТНИКИ!$A$2:$L$1105,3,FALSE)</f>
        <v>#N/A</v>
      </c>
      <c r="C29" s="213" t="e">
        <f>VLOOKUP($F29,УЧАСТНИКИ!$A$2:$L$1105,4,FALSE)</f>
        <v>#N/A</v>
      </c>
      <c r="D29" s="97" t="e">
        <f>VLOOKUP($F29,УЧАСТНИКИ!$A$2:$L$1105,5,FALSE)</f>
        <v>#N/A</v>
      </c>
      <c r="E29" s="214" t="e">
        <f>VLOOKUP($F29,УЧАСТНИКИ!$A$2:$L$1105,8,FALSE)</f>
        <v>#N/A</v>
      </c>
      <c r="F29" s="212"/>
      <c r="G29" s="212"/>
      <c r="H29" s="212"/>
      <c r="I29" s="212"/>
      <c r="J29" s="213" t="e">
        <f>VLOOKUP($F29,УЧАСТНИКИ!$A$2:$L$1105,9,FALSE)</f>
        <v>#N/A</v>
      </c>
    </row>
    <row r="30" spans="1:10" x14ac:dyDescent="0.2">
      <c r="A30" s="212"/>
      <c r="B30" s="95"/>
      <c r="C30" s="213"/>
      <c r="D30" s="97"/>
      <c r="E30" s="212"/>
      <c r="F30" s="212"/>
      <c r="G30" s="212"/>
      <c r="H30" s="212"/>
      <c r="I30" s="212"/>
      <c r="J30" s="213"/>
    </row>
    <row r="31" spans="1:10" x14ac:dyDescent="0.2">
      <c r="A31" s="212" t="s">
        <v>37</v>
      </c>
      <c r="B31" s="95" t="e">
        <f>VLOOKUP($F31,УЧАСТНИКИ!$A$2:$L$1105,3,FALSE)</f>
        <v>#N/A</v>
      </c>
      <c r="C31" s="213" t="e">
        <f>VLOOKUP($F31,УЧАСТНИКИ!$A$2:$L$1105,4,FALSE)</f>
        <v>#N/A</v>
      </c>
      <c r="D31" s="97" t="e">
        <f>VLOOKUP($F31,УЧАСТНИКИ!$A$2:$L$1105,5,FALSE)</f>
        <v>#N/A</v>
      </c>
      <c r="E31" s="214" t="e">
        <f>VLOOKUP($F31,УЧАСТНИКИ!$A$2:$L$1105,8,FALSE)</f>
        <v>#N/A</v>
      </c>
      <c r="F31" s="212"/>
      <c r="G31" s="212"/>
      <c r="H31" s="212"/>
      <c r="I31" s="212"/>
      <c r="J31" s="213" t="e">
        <f>VLOOKUP($F31,УЧАСТНИКИ!$A$2:$L$1105,9,FALSE)</f>
        <v>#N/A</v>
      </c>
    </row>
    <row r="32" spans="1:10" x14ac:dyDescent="0.2">
      <c r="A32" s="212" t="s">
        <v>37</v>
      </c>
      <c r="B32" s="95" t="e">
        <f>VLOOKUP($F32,УЧАСТНИКИ!$A$2:$L$1105,3,FALSE)</f>
        <v>#N/A</v>
      </c>
      <c r="C32" s="213" t="e">
        <f>VLOOKUP($F32,УЧАСТНИКИ!$A$2:$L$1105,4,FALSE)</f>
        <v>#N/A</v>
      </c>
      <c r="D32" s="97" t="e">
        <f>VLOOKUP($F32,УЧАСТНИКИ!$A$2:$L$1105,5,FALSE)</f>
        <v>#N/A</v>
      </c>
      <c r="E32" s="214" t="e">
        <f>VLOOKUP($F32,УЧАСТНИКИ!$A$2:$L$1105,8,FALSE)</f>
        <v>#N/A</v>
      </c>
      <c r="F32" s="212"/>
      <c r="G32" s="212"/>
      <c r="H32" s="212"/>
      <c r="I32" s="212"/>
      <c r="J32" s="213" t="e">
        <f>VLOOKUP($F32,УЧАСТНИКИ!$A$2:$L$1105,9,FALSE)</f>
        <v>#N/A</v>
      </c>
    </row>
    <row r="33" spans="1:10" x14ac:dyDescent="0.2">
      <c r="A33" s="212" t="s">
        <v>37</v>
      </c>
      <c r="B33" s="95" t="e">
        <f>VLOOKUP($F33,УЧАСТНИКИ!$A$2:$L$1105,3,FALSE)</f>
        <v>#N/A</v>
      </c>
      <c r="C33" s="213" t="e">
        <f>VLOOKUP($F33,УЧАСТНИКИ!$A$2:$L$1105,4,FALSE)</f>
        <v>#N/A</v>
      </c>
      <c r="D33" s="97" t="e">
        <f>VLOOKUP($F33,УЧАСТНИКИ!$A$2:$L$1105,5,FALSE)</f>
        <v>#N/A</v>
      </c>
      <c r="E33" s="214" t="e">
        <f>VLOOKUP($F33,УЧАСТНИКИ!$A$2:$L$1105,8,FALSE)</f>
        <v>#N/A</v>
      </c>
      <c r="F33" s="212"/>
      <c r="G33" s="212"/>
      <c r="H33" s="212"/>
      <c r="I33" s="212"/>
      <c r="J33" s="213" t="e">
        <f>VLOOKUP($F33,УЧАСТНИКИ!$A$2:$L$1105,9,FALSE)</f>
        <v>#N/A</v>
      </c>
    </row>
    <row r="34" spans="1:10" x14ac:dyDescent="0.2">
      <c r="A34" s="212" t="s">
        <v>37</v>
      </c>
      <c r="B34" s="95" t="e">
        <f>VLOOKUP($F34,УЧАСТНИКИ!$A$2:$L$1105,3,FALSE)</f>
        <v>#N/A</v>
      </c>
      <c r="C34" s="213" t="e">
        <f>VLOOKUP($F34,УЧАСТНИКИ!$A$2:$L$1105,4,FALSE)</f>
        <v>#N/A</v>
      </c>
      <c r="D34" s="97" t="e">
        <f>VLOOKUP($F34,УЧАСТНИКИ!$A$2:$L$1105,5,FALSE)</f>
        <v>#N/A</v>
      </c>
      <c r="E34" s="214" t="e">
        <f>VLOOKUP($F34,УЧАСТНИКИ!$A$2:$L$1105,8,FALSE)</f>
        <v>#N/A</v>
      </c>
      <c r="F34" s="212"/>
      <c r="G34" s="212"/>
      <c r="H34" s="212"/>
      <c r="I34" s="212"/>
      <c r="J34" s="213" t="e">
        <f>VLOOKUP($F34,УЧАСТНИКИ!$A$2:$L$1105,9,FALSE)</f>
        <v>#N/A</v>
      </c>
    </row>
    <row r="35" spans="1:10" x14ac:dyDescent="0.2">
      <c r="A35" s="212" t="s">
        <v>37</v>
      </c>
      <c r="B35" s="95" t="e">
        <f>VLOOKUP($F35,УЧАСТНИКИ!$A$2:$L$1105,3,FALSE)</f>
        <v>#N/A</v>
      </c>
      <c r="C35" s="213" t="e">
        <f>VLOOKUP($F35,УЧАСТНИКИ!$A$2:$L$1105,4,FALSE)</f>
        <v>#N/A</v>
      </c>
      <c r="D35" s="97" t="e">
        <f>VLOOKUP($F35,УЧАСТНИКИ!$A$2:$L$1105,5,FALSE)</f>
        <v>#N/A</v>
      </c>
      <c r="E35" s="214" t="e">
        <f>VLOOKUP($F35,УЧАСТНИКИ!$A$2:$L$1105,8,FALSE)</f>
        <v>#N/A</v>
      </c>
      <c r="F35" s="212"/>
      <c r="G35" s="212"/>
      <c r="H35" s="212"/>
      <c r="I35" s="212"/>
      <c r="J35" s="213" t="e">
        <f>VLOOKUP($F35,УЧАСТНИКИ!$A$2:$L$1105,9,FALSE)</f>
        <v>#N/A</v>
      </c>
    </row>
    <row r="36" spans="1:10" x14ac:dyDescent="0.2">
      <c r="A36" s="212" t="s">
        <v>37</v>
      </c>
      <c r="B36" s="95" t="e">
        <f>VLOOKUP($F36,УЧАСТНИКИ!$A$2:$L$1105,3,FALSE)</f>
        <v>#N/A</v>
      </c>
      <c r="C36" s="213" t="e">
        <f>VLOOKUP($F36,УЧАСТНИКИ!$A$2:$L$1105,4,FALSE)</f>
        <v>#N/A</v>
      </c>
      <c r="D36" s="97" t="e">
        <f>VLOOKUP($F36,УЧАСТНИКИ!$A$2:$L$1105,5,FALSE)</f>
        <v>#N/A</v>
      </c>
      <c r="E36" s="214" t="e">
        <f>VLOOKUP($F36,УЧАСТНИКИ!$A$2:$L$1105,8,FALSE)</f>
        <v>#N/A</v>
      </c>
      <c r="F36" s="212"/>
      <c r="G36" s="212"/>
      <c r="H36" s="212"/>
      <c r="I36" s="212"/>
      <c r="J36" s="213" t="e">
        <f>VLOOKUP($F36,УЧАСТНИКИ!$A$2:$L$1105,9,FALSE)</f>
        <v>#N/A</v>
      </c>
    </row>
    <row r="37" spans="1:10" x14ac:dyDescent="0.2">
      <c r="A37" s="212"/>
      <c r="B37" s="95"/>
      <c r="C37" s="213"/>
      <c r="D37" s="97"/>
      <c r="E37" s="212"/>
      <c r="F37" s="212"/>
      <c r="G37" s="212"/>
      <c r="H37" s="212"/>
      <c r="I37" s="212"/>
      <c r="J37" s="213"/>
    </row>
    <row r="38" spans="1:10" x14ac:dyDescent="0.2">
      <c r="A38" s="212" t="s">
        <v>38</v>
      </c>
      <c r="B38" s="95" t="e">
        <f>VLOOKUP($F38,УЧАСТНИКИ!$A$2:$L$1105,3,FALSE)</f>
        <v>#N/A</v>
      </c>
      <c r="C38" s="213" t="e">
        <f>VLOOKUP($F38,УЧАСТНИКИ!$A$2:$L$1105,4,FALSE)</f>
        <v>#N/A</v>
      </c>
      <c r="D38" s="97" t="e">
        <f>VLOOKUP($F38,УЧАСТНИКИ!$A$2:$L$1105,5,FALSE)</f>
        <v>#N/A</v>
      </c>
      <c r="E38" s="214" t="e">
        <f>VLOOKUP($F38,УЧАСТНИКИ!$A$2:$L$1105,8,FALSE)</f>
        <v>#N/A</v>
      </c>
      <c r="F38" s="212"/>
      <c r="G38" s="212"/>
      <c r="H38" s="212"/>
      <c r="I38" s="212"/>
      <c r="J38" s="213" t="e">
        <f>VLOOKUP($F38,УЧАСТНИКИ!$A$2:$L$1105,9,FALSE)</f>
        <v>#N/A</v>
      </c>
    </row>
    <row r="39" spans="1:10" x14ac:dyDescent="0.2">
      <c r="A39" s="212" t="s">
        <v>38</v>
      </c>
      <c r="B39" s="95" t="e">
        <f>VLOOKUP($F39,УЧАСТНИКИ!$A$2:$L$1105,3,FALSE)</f>
        <v>#N/A</v>
      </c>
      <c r="C39" s="213" t="e">
        <f>VLOOKUP($F39,УЧАСТНИКИ!$A$2:$L$1105,4,FALSE)</f>
        <v>#N/A</v>
      </c>
      <c r="D39" s="97" t="e">
        <f>VLOOKUP($F39,УЧАСТНИКИ!$A$2:$L$1105,5,FALSE)</f>
        <v>#N/A</v>
      </c>
      <c r="E39" s="214" t="e">
        <f>VLOOKUP($F39,УЧАСТНИКИ!$A$2:$L$1105,8,FALSE)</f>
        <v>#N/A</v>
      </c>
      <c r="F39" s="212"/>
      <c r="G39" s="212"/>
      <c r="H39" s="212"/>
      <c r="I39" s="212"/>
      <c r="J39" s="213" t="e">
        <f>VLOOKUP($F39,УЧАСТНИКИ!$A$2:$L$1105,9,FALSE)</f>
        <v>#N/A</v>
      </c>
    </row>
    <row r="40" spans="1:10" x14ac:dyDescent="0.2">
      <c r="A40" s="212" t="s">
        <v>38</v>
      </c>
      <c r="B40" s="95" t="e">
        <f>VLOOKUP($F40,УЧАСТНИКИ!$A$2:$L$1105,3,FALSE)</f>
        <v>#N/A</v>
      </c>
      <c r="C40" s="213" t="e">
        <f>VLOOKUP($F40,УЧАСТНИКИ!$A$2:$L$1105,4,FALSE)</f>
        <v>#N/A</v>
      </c>
      <c r="D40" s="97" t="e">
        <f>VLOOKUP($F40,УЧАСТНИКИ!$A$2:$L$1105,5,FALSE)</f>
        <v>#N/A</v>
      </c>
      <c r="E40" s="214" t="e">
        <f>VLOOKUP($F40,УЧАСТНИКИ!$A$2:$L$1105,8,FALSE)</f>
        <v>#N/A</v>
      </c>
      <c r="F40" s="212"/>
      <c r="G40" s="212"/>
      <c r="H40" s="212"/>
      <c r="I40" s="212"/>
      <c r="J40" s="213" t="e">
        <f>VLOOKUP($F40,УЧАСТНИКИ!$A$2:$L$1105,9,FALSE)</f>
        <v>#N/A</v>
      </c>
    </row>
    <row r="41" spans="1:10" x14ac:dyDescent="0.2">
      <c r="A41" s="212" t="s">
        <v>38</v>
      </c>
      <c r="B41" s="95" t="e">
        <f>VLOOKUP($F41,УЧАСТНИКИ!$A$2:$L$1105,3,FALSE)</f>
        <v>#N/A</v>
      </c>
      <c r="C41" s="213" t="e">
        <f>VLOOKUP($F41,УЧАСТНИКИ!$A$2:$L$1105,4,FALSE)</f>
        <v>#N/A</v>
      </c>
      <c r="D41" s="97" t="e">
        <f>VLOOKUP($F41,УЧАСТНИКИ!$A$2:$L$1105,5,FALSE)</f>
        <v>#N/A</v>
      </c>
      <c r="E41" s="214" t="e">
        <f>VLOOKUP($F41,УЧАСТНИКИ!$A$2:$L$1105,8,FALSE)</f>
        <v>#N/A</v>
      </c>
      <c r="F41" s="212"/>
      <c r="G41" s="212"/>
      <c r="H41" s="212"/>
      <c r="I41" s="212"/>
      <c r="J41" s="213" t="e">
        <f>VLOOKUP($F41,УЧАСТНИКИ!$A$2:$L$1105,9,FALSE)</f>
        <v>#N/A</v>
      </c>
    </row>
    <row r="42" spans="1:10" x14ac:dyDescent="0.2">
      <c r="A42" s="212" t="s">
        <v>38</v>
      </c>
      <c r="B42" s="95" t="e">
        <f>VLOOKUP($F42,УЧАСТНИКИ!$A$2:$L$1105,3,FALSE)</f>
        <v>#N/A</v>
      </c>
      <c r="C42" s="213" t="e">
        <f>VLOOKUP($F42,УЧАСТНИКИ!$A$2:$L$1105,4,FALSE)</f>
        <v>#N/A</v>
      </c>
      <c r="D42" s="97" t="e">
        <f>VLOOKUP($F42,УЧАСТНИКИ!$A$2:$L$1105,5,FALSE)</f>
        <v>#N/A</v>
      </c>
      <c r="E42" s="214" t="e">
        <f>VLOOKUP($F42,УЧАСТНИКИ!$A$2:$L$1105,8,FALSE)</f>
        <v>#N/A</v>
      </c>
      <c r="F42" s="212"/>
      <c r="G42" s="212"/>
      <c r="H42" s="212"/>
      <c r="I42" s="212"/>
      <c r="J42" s="213" t="e">
        <f>VLOOKUP($F42,УЧАСТНИКИ!$A$2:$L$1105,9,FALSE)</f>
        <v>#N/A</v>
      </c>
    </row>
    <row r="43" spans="1:10" x14ac:dyDescent="0.2">
      <c r="A43" s="212" t="s">
        <v>38</v>
      </c>
      <c r="B43" s="95" t="e">
        <f>VLOOKUP($F43,УЧАСТНИКИ!$A$2:$L$1105,3,FALSE)</f>
        <v>#N/A</v>
      </c>
      <c r="C43" s="213" t="e">
        <f>VLOOKUP($F43,УЧАСТНИКИ!$A$2:$L$1105,4,FALSE)</f>
        <v>#N/A</v>
      </c>
      <c r="D43" s="97" t="e">
        <f>VLOOKUP($F43,УЧАСТНИКИ!$A$2:$L$1105,5,FALSE)</f>
        <v>#N/A</v>
      </c>
      <c r="E43" s="214" t="e">
        <f>VLOOKUP($F43,УЧАСТНИКИ!$A$2:$L$1105,8,FALSE)</f>
        <v>#N/A</v>
      </c>
      <c r="F43" s="212"/>
      <c r="G43" s="212"/>
      <c r="H43" s="212"/>
      <c r="I43" s="212"/>
      <c r="J43" s="213" t="e">
        <f>VLOOKUP($F43,УЧАСТНИКИ!$A$2:$L$1105,9,FALSE)</f>
        <v>#N/A</v>
      </c>
    </row>
    <row r="44" spans="1:10" x14ac:dyDescent="0.2">
      <c r="A44" s="212"/>
      <c r="B44" s="95"/>
      <c r="C44" s="213"/>
      <c r="D44" s="97"/>
      <c r="E44" s="212"/>
      <c r="F44" s="212"/>
      <c r="G44" s="212"/>
      <c r="H44" s="212"/>
      <c r="I44" s="212"/>
      <c r="J44" s="213"/>
    </row>
    <row r="45" spans="1:10" x14ac:dyDescent="0.2">
      <c r="A45" s="212" t="s">
        <v>39</v>
      </c>
      <c r="B45" s="95" t="e">
        <f>VLOOKUP($F45,УЧАСТНИКИ!$A$2:$L$1105,3,FALSE)</f>
        <v>#N/A</v>
      </c>
      <c r="C45" s="213" t="e">
        <f>VLOOKUP($F45,УЧАСТНИКИ!$A$2:$L$1105,4,FALSE)</f>
        <v>#N/A</v>
      </c>
      <c r="D45" s="97" t="e">
        <f>VLOOKUP($F45,УЧАСТНИКИ!$A$2:$L$1105,5,FALSE)</f>
        <v>#N/A</v>
      </c>
      <c r="E45" s="214" t="e">
        <f>VLOOKUP($F45,УЧАСТНИКИ!$A$2:$L$1105,8,FALSE)</f>
        <v>#N/A</v>
      </c>
      <c r="F45" s="212"/>
      <c r="G45" s="212"/>
      <c r="H45" s="212"/>
      <c r="I45" s="212"/>
      <c r="J45" s="213" t="e">
        <f>VLOOKUP($F45,УЧАСТНИКИ!$A$2:$L$1105,9,FALSE)</f>
        <v>#N/A</v>
      </c>
    </row>
    <row r="46" spans="1:10" x14ac:dyDescent="0.2">
      <c r="A46" s="212" t="s">
        <v>39</v>
      </c>
      <c r="B46" s="95" t="e">
        <f>VLOOKUP($F46,УЧАСТНИКИ!$A$2:$L$1105,3,FALSE)</f>
        <v>#N/A</v>
      </c>
      <c r="C46" s="213" t="e">
        <f>VLOOKUP($F46,УЧАСТНИКИ!$A$2:$L$1105,4,FALSE)</f>
        <v>#N/A</v>
      </c>
      <c r="D46" s="97" t="e">
        <f>VLOOKUP($F46,УЧАСТНИКИ!$A$2:$L$1105,5,FALSE)</f>
        <v>#N/A</v>
      </c>
      <c r="E46" s="214" t="e">
        <f>VLOOKUP($F46,УЧАСТНИКИ!$A$2:$L$1105,8,FALSE)</f>
        <v>#N/A</v>
      </c>
      <c r="F46" s="212"/>
      <c r="G46" s="212"/>
      <c r="H46" s="212"/>
      <c r="I46" s="212"/>
      <c r="J46" s="213" t="e">
        <f>VLOOKUP($F46,УЧАСТНИКИ!$A$2:$L$1105,9,FALSE)</f>
        <v>#N/A</v>
      </c>
    </row>
    <row r="47" spans="1:10" x14ac:dyDescent="0.2">
      <c r="A47" s="212" t="s">
        <v>39</v>
      </c>
      <c r="B47" s="95" t="e">
        <f>VLOOKUP($F47,УЧАСТНИКИ!$A$2:$L$1105,3,FALSE)</f>
        <v>#N/A</v>
      </c>
      <c r="C47" s="213" t="e">
        <f>VLOOKUP($F47,УЧАСТНИКИ!$A$2:$L$1105,4,FALSE)</f>
        <v>#N/A</v>
      </c>
      <c r="D47" s="97" t="e">
        <f>VLOOKUP($F47,УЧАСТНИКИ!$A$2:$L$1105,5,FALSE)</f>
        <v>#N/A</v>
      </c>
      <c r="E47" s="214" t="e">
        <f>VLOOKUP($F47,УЧАСТНИКИ!$A$2:$L$1105,8,FALSE)</f>
        <v>#N/A</v>
      </c>
      <c r="F47" s="212"/>
      <c r="G47" s="212"/>
      <c r="H47" s="212"/>
      <c r="I47" s="212"/>
      <c r="J47" s="213" t="e">
        <f>VLOOKUP($F47,УЧАСТНИКИ!$A$2:$L$1105,9,FALSE)</f>
        <v>#N/A</v>
      </c>
    </row>
    <row r="48" spans="1:10" x14ac:dyDescent="0.2">
      <c r="A48" s="212" t="s">
        <v>39</v>
      </c>
      <c r="B48" s="95" t="e">
        <f>VLOOKUP($F48,УЧАСТНИКИ!$A$2:$L$1105,3,FALSE)</f>
        <v>#N/A</v>
      </c>
      <c r="C48" s="213" t="e">
        <f>VLOOKUP($F48,УЧАСТНИКИ!$A$2:$L$1105,4,FALSE)</f>
        <v>#N/A</v>
      </c>
      <c r="D48" s="97" t="e">
        <f>VLOOKUP($F48,УЧАСТНИКИ!$A$2:$L$1105,5,FALSE)</f>
        <v>#N/A</v>
      </c>
      <c r="E48" s="214" t="e">
        <f>VLOOKUP($F48,УЧАСТНИКИ!$A$2:$L$1105,8,FALSE)</f>
        <v>#N/A</v>
      </c>
      <c r="F48" s="212"/>
      <c r="G48" s="212"/>
      <c r="H48" s="212"/>
      <c r="I48" s="212"/>
      <c r="J48" s="213" t="e">
        <f>VLOOKUP($F48,УЧАСТНИКИ!$A$2:$L$1105,9,FALSE)</f>
        <v>#N/A</v>
      </c>
    </row>
    <row r="49" spans="1:10" x14ac:dyDescent="0.2">
      <c r="A49" s="212" t="s">
        <v>39</v>
      </c>
      <c r="B49" s="95" t="e">
        <f>VLOOKUP($F49,УЧАСТНИКИ!$A$2:$L$1105,3,FALSE)</f>
        <v>#N/A</v>
      </c>
      <c r="C49" s="213" t="e">
        <f>VLOOKUP($F49,УЧАСТНИКИ!$A$2:$L$1105,4,FALSE)</f>
        <v>#N/A</v>
      </c>
      <c r="D49" s="97" t="e">
        <f>VLOOKUP($F49,УЧАСТНИКИ!$A$2:$L$1105,5,FALSE)</f>
        <v>#N/A</v>
      </c>
      <c r="E49" s="214" t="e">
        <f>VLOOKUP($F49,УЧАСТНИКИ!$A$2:$L$1105,8,FALSE)</f>
        <v>#N/A</v>
      </c>
      <c r="F49" s="212"/>
      <c r="G49" s="212"/>
      <c r="H49" s="212"/>
      <c r="I49" s="212"/>
      <c r="J49" s="213" t="e">
        <f>VLOOKUP($F49,УЧАСТНИКИ!$A$2:$L$1105,9,FALSE)</f>
        <v>#N/A</v>
      </c>
    </row>
    <row r="50" spans="1:10" x14ac:dyDescent="0.2">
      <c r="A50" s="212" t="s">
        <v>39</v>
      </c>
      <c r="B50" s="95" t="e">
        <f>VLOOKUP($F50,УЧАСТНИКИ!$A$2:$L$1105,3,FALSE)</f>
        <v>#N/A</v>
      </c>
      <c r="C50" s="213" t="e">
        <f>VLOOKUP($F50,УЧАСТНИКИ!$A$2:$L$1105,4,FALSE)</f>
        <v>#N/A</v>
      </c>
      <c r="D50" s="97" t="e">
        <f>VLOOKUP($F50,УЧАСТНИКИ!$A$2:$L$1105,5,FALSE)</f>
        <v>#N/A</v>
      </c>
      <c r="E50" s="214" t="e">
        <f>VLOOKUP($F50,УЧАСТНИКИ!$A$2:$L$1105,8,FALSE)</f>
        <v>#N/A</v>
      </c>
      <c r="F50" s="212"/>
      <c r="G50" s="212"/>
      <c r="H50" s="212"/>
      <c r="I50" s="212"/>
      <c r="J50" s="213" t="e">
        <f>VLOOKUP($F50,УЧАСТНИКИ!$A$2:$L$1105,9,FALSE)</f>
        <v>#N/A</v>
      </c>
    </row>
    <row r="51" spans="1:10" x14ac:dyDescent="0.2">
      <c r="A51" s="212"/>
      <c r="B51" s="95"/>
      <c r="C51" s="213"/>
      <c r="D51" s="97"/>
      <c r="E51" s="212"/>
      <c r="F51" s="212"/>
      <c r="G51" s="212"/>
      <c r="H51" s="212"/>
      <c r="I51" s="212"/>
      <c r="J51" s="213"/>
    </row>
    <row r="52" spans="1:10" x14ac:dyDescent="0.2">
      <c r="A52" s="212" t="s">
        <v>40</v>
      </c>
      <c r="B52" s="95" t="e">
        <f>VLOOKUP($F52,УЧАСТНИКИ!$A$2:$L$1105,3,FALSE)</f>
        <v>#N/A</v>
      </c>
      <c r="C52" s="213" t="e">
        <f>VLOOKUP($F52,УЧАСТНИКИ!$A$2:$L$1105,4,FALSE)</f>
        <v>#N/A</v>
      </c>
      <c r="D52" s="97" t="e">
        <f>VLOOKUP($F52,УЧАСТНИКИ!$A$2:$L$1105,5,FALSE)</f>
        <v>#N/A</v>
      </c>
      <c r="E52" s="214" t="e">
        <f>VLOOKUP($F52,УЧАСТНИКИ!$A$2:$L$1105,8,FALSE)</f>
        <v>#N/A</v>
      </c>
      <c r="F52" s="212"/>
      <c r="G52" s="212"/>
      <c r="H52" s="212"/>
      <c r="I52" s="212"/>
      <c r="J52" s="213" t="e">
        <f>VLOOKUP($F52,УЧАСТНИКИ!$A$2:$L$1105,9,FALSE)</f>
        <v>#N/A</v>
      </c>
    </row>
    <row r="53" spans="1:10" x14ac:dyDescent="0.2">
      <c r="A53" s="212" t="s">
        <v>40</v>
      </c>
      <c r="B53" s="95" t="e">
        <f>VLOOKUP($F53,УЧАСТНИКИ!$A$2:$L$1105,3,FALSE)</f>
        <v>#N/A</v>
      </c>
      <c r="C53" s="213" t="e">
        <f>VLOOKUP($F53,УЧАСТНИКИ!$A$2:$L$1105,4,FALSE)</f>
        <v>#N/A</v>
      </c>
      <c r="D53" s="97" t="e">
        <f>VLOOKUP($F53,УЧАСТНИКИ!$A$2:$L$1105,5,FALSE)</f>
        <v>#N/A</v>
      </c>
      <c r="E53" s="214" t="e">
        <f>VLOOKUP($F53,УЧАСТНИКИ!$A$2:$L$1105,8,FALSE)</f>
        <v>#N/A</v>
      </c>
      <c r="F53" s="212"/>
      <c r="G53" s="212"/>
      <c r="H53" s="212"/>
      <c r="I53" s="212"/>
      <c r="J53" s="213" t="e">
        <f>VLOOKUP($F53,УЧАСТНИКИ!$A$2:$L$1105,9,FALSE)</f>
        <v>#N/A</v>
      </c>
    </row>
    <row r="54" spans="1:10" x14ac:dyDescent="0.2">
      <c r="A54" s="212" t="s">
        <v>40</v>
      </c>
      <c r="B54" s="95" t="e">
        <f>VLOOKUP($F54,УЧАСТНИКИ!$A$2:$L$1105,3,FALSE)</f>
        <v>#N/A</v>
      </c>
      <c r="C54" s="213" t="e">
        <f>VLOOKUP($F54,УЧАСТНИКИ!$A$2:$L$1105,4,FALSE)</f>
        <v>#N/A</v>
      </c>
      <c r="D54" s="97" t="e">
        <f>VLOOKUP($F54,УЧАСТНИКИ!$A$2:$L$1105,5,FALSE)</f>
        <v>#N/A</v>
      </c>
      <c r="E54" s="214" t="e">
        <f>VLOOKUP($F54,УЧАСТНИКИ!$A$2:$L$1105,8,FALSE)</f>
        <v>#N/A</v>
      </c>
      <c r="F54" s="212"/>
      <c r="G54" s="212"/>
      <c r="H54" s="212"/>
      <c r="I54" s="212"/>
      <c r="J54" s="213" t="e">
        <f>VLOOKUP($F54,УЧАСТНИКИ!$A$2:$L$1105,9,FALSE)</f>
        <v>#N/A</v>
      </c>
    </row>
    <row r="55" spans="1:10" x14ac:dyDescent="0.2">
      <c r="A55" s="212" t="s">
        <v>40</v>
      </c>
      <c r="B55" s="95" t="e">
        <f>VLOOKUP($F55,УЧАСТНИКИ!$A$2:$L$1105,3,FALSE)</f>
        <v>#N/A</v>
      </c>
      <c r="C55" s="213" t="e">
        <f>VLOOKUP($F55,УЧАСТНИКИ!$A$2:$L$1105,4,FALSE)</f>
        <v>#N/A</v>
      </c>
      <c r="D55" s="97" t="e">
        <f>VLOOKUP($F55,УЧАСТНИКИ!$A$2:$L$1105,5,FALSE)</f>
        <v>#N/A</v>
      </c>
      <c r="E55" s="214" t="e">
        <f>VLOOKUP($F55,УЧАСТНИКИ!$A$2:$L$1105,8,FALSE)</f>
        <v>#N/A</v>
      </c>
      <c r="F55" s="212"/>
      <c r="G55" s="212"/>
      <c r="H55" s="212"/>
      <c r="I55" s="212"/>
      <c r="J55" s="213" t="e">
        <f>VLOOKUP($F55,УЧАСТНИКИ!$A$2:$L$1105,9,FALSE)</f>
        <v>#N/A</v>
      </c>
    </row>
    <row r="56" spans="1:10" x14ac:dyDescent="0.2">
      <c r="A56" s="212" t="s">
        <v>40</v>
      </c>
      <c r="B56" s="95" t="e">
        <f>VLOOKUP($F56,УЧАСТНИКИ!$A$2:$L$1105,3,FALSE)</f>
        <v>#N/A</v>
      </c>
      <c r="C56" s="213" t="e">
        <f>VLOOKUP($F56,УЧАСТНИКИ!$A$2:$L$1105,4,FALSE)</f>
        <v>#N/A</v>
      </c>
      <c r="D56" s="97" t="e">
        <f>VLOOKUP($F56,УЧАСТНИКИ!$A$2:$L$1105,5,FALSE)</f>
        <v>#N/A</v>
      </c>
      <c r="E56" s="214" t="e">
        <f>VLOOKUP($F56,УЧАСТНИКИ!$A$2:$L$1105,8,FALSE)</f>
        <v>#N/A</v>
      </c>
      <c r="F56" s="212"/>
      <c r="G56" s="212"/>
      <c r="H56" s="212"/>
      <c r="I56" s="212"/>
      <c r="J56" s="213" t="e">
        <f>VLOOKUP($F56,УЧАСТНИКИ!$A$2:$L$1105,9,FALSE)</f>
        <v>#N/A</v>
      </c>
    </row>
    <row r="57" spans="1:10" x14ac:dyDescent="0.2">
      <c r="A57" s="212" t="s">
        <v>40</v>
      </c>
      <c r="B57" s="95" t="e">
        <f>VLOOKUP($F57,УЧАСТНИКИ!$A$2:$L$1105,3,FALSE)</f>
        <v>#N/A</v>
      </c>
      <c r="C57" s="213" t="e">
        <f>VLOOKUP($F57,УЧАСТНИКИ!$A$2:$L$1105,4,FALSE)</f>
        <v>#N/A</v>
      </c>
      <c r="D57" s="97" t="e">
        <f>VLOOKUP($F57,УЧАСТНИКИ!$A$2:$L$1105,5,FALSE)</f>
        <v>#N/A</v>
      </c>
      <c r="E57" s="214" t="e">
        <f>VLOOKUP($F57,УЧАСТНИКИ!$A$2:$L$1105,8,FALSE)</f>
        <v>#N/A</v>
      </c>
      <c r="F57" s="212"/>
      <c r="G57" s="212"/>
      <c r="H57" s="212"/>
      <c r="I57" s="212"/>
      <c r="J57" s="213" t="e">
        <f>VLOOKUP($F57,УЧАСТНИКИ!$A$2:$L$1105,9,FALSE)</f>
        <v>#N/A</v>
      </c>
    </row>
    <row r="58" spans="1:10" x14ac:dyDescent="0.2">
      <c r="A58" s="212"/>
      <c r="B58" s="95"/>
      <c r="C58" s="213"/>
      <c r="D58" s="97"/>
      <c r="E58" s="212"/>
      <c r="F58" s="212"/>
      <c r="G58" s="212"/>
      <c r="H58" s="212"/>
      <c r="I58" s="212"/>
      <c r="J58" s="213"/>
    </row>
    <row r="59" spans="1:10" x14ac:dyDescent="0.2">
      <c r="A59" s="212" t="s">
        <v>61</v>
      </c>
      <c r="B59" s="95" t="e">
        <f>VLOOKUP($F59,УЧАСТНИКИ!$A$2:$L$1105,3,FALSE)</f>
        <v>#N/A</v>
      </c>
      <c r="C59" s="213" t="e">
        <f>VLOOKUP($F59,УЧАСТНИКИ!$A$2:$L$1105,4,FALSE)</f>
        <v>#N/A</v>
      </c>
      <c r="D59" s="97" t="e">
        <f>VLOOKUP($F59,УЧАСТНИКИ!$A$2:$L$1105,5,FALSE)</f>
        <v>#N/A</v>
      </c>
      <c r="E59" s="214" t="e">
        <f>VLOOKUP($F59,УЧАСТНИКИ!$A$2:$L$1105,8,FALSE)</f>
        <v>#N/A</v>
      </c>
      <c r="F59" s="212"/>
      <c r="G59" s="212"/>
      <c r="H59" s="212"/>
      <c r="I59" s="212"/>
      <c r="J59" s="213" t="e">
        <f>VLOOKUP($F59,УЧАСТНИКИ!$A$2:$L$1105,9,FALSE)</f>
        <v>#N/A</v>
      </c>
    </row>
    <row r="60" spans="1:10" x14ac:dyDescent="0.2">
      <c r="A60" s="212" t="s">
        <v>61</v>
      </c>
      <c r="B60" s="95" t="e">
        <f>VLOOKUP($F60,УЧАСТНИКИ!$A$2:$L$1105,3,FALSE)</f>
        <v>#N/A</v>
      </c>
      <c r="C60" s="213" t="e">
        <f>VLOOKUP($F60,УЧАСТНИКИ!$A$2:$L$1105,4,FALSE)</f>
        <v>#N/A</v>
      </c>
      <c r="D60" s="97" t="e">
        <f>VLOOKUP($F60,УЧАСТНИКИ!$A$2:$L$1105,5,FALSE)</f>
        <v>#N/A</v>
      </c>
      <c r="E60" s="214" t="e">
        <f>VLOOKUP($F60,УЧАСТНИКИ!$A$2:$L$1105,8,FALSE)</f>
        <v>#N/A</v>
      </c>
      <c r="F60" s="212"/>
      <c r="G60" s="212"/>
      <c r="H60" s="212"/>
      <c r="I60" s="212"/>
      <c r="J60" s="213" t="e">
        <f>VLOOKUP($F60,УЧАСТНИКИ!$A$2:$L$1105,9,FALSE)</f>
        <v>#N/A</v>
      </c>
    </row>
    <row r="61" spans="1:10" x14ac:dyDescent="0.2">
      <c r="A61" s="212" t="s">
        <v>61</v>
      </c>
      <c r="B61" s="95" t="e">
        <f>VLOOKUP($F61,УЧАСТНИКИ!$A$2:$L$1105,3,FALSE)</f>
        <v>#N/A</v>
      </c>
      <c r="C61" s="213" t="e">
        <f>VLOOKUP($F61,УЧАСТНИКИ!$A$2:$L$1105,4,FALSE)</f>
        <v>#N/A</v>
      </c>
      <c r="D61" s="97" t="e">
        <f>VLOOKUP($F61,УЧАСТНИКИ!$A$2:$L$1105,5,FALSE)</f>
        <v>#N/A</v>
      </c>
      <c r="E61" s="214" t="e">
        <f>VLOOKUP($F61,УЧАСТНИКИ!$A$2:$L$1105,8,FALSE)</f>
        <v>#N/A</v>
      </c>
      <c r="F61" s="212"/>
      <c r="G61" s="212"/>
      <c r="H61" s="212"/>
      <c r="I61" s="212"/>
      <c r="J61" s="213" t="e">
        <f>VLOOKUP($F61,УЧАСТНИКИ!$A$2:$L$1105,9,FALSE)</f>
        <v>#N/A</v>
      </c>
    </row>
    <row r="62" spans="1:10" x14ac:dyDescent="0.2">
      <c r="A62" s="212" t="s">
        <v>61</v>
      </c>
      <c r="B62" s="95" t="e">
        <f>VLOOKUP($F62,УЧАСТНИКИ!$A$2:$L$1105,3,FALSE)</f>
        <v>#N/A</v>
      </c>
      <c r="C62" s="213" t="e">
        <f>VLOOKUP($F62,УЧАСТНИКИ!$A$2:$L$1105,4,FALSE)</f>
        <v>#N/A</v>
      </c>
      <c r="D62" s="97" t="e">
        <f>VLOOKUP($F62,УЧАСТНИКИ!$A$2:$L$1105,5,FALSE)</f>
        <v>#N/A</v>
      </c>
      <c r="E62" s="214" t="e">
        <f>VLOOKUP($F62,УЧАСТНИКИ!$A$2:$L$1105,8,FALSE)</f>
        <v>#N/A</v>
      </c>
      <c r="F62" s="212"/>
      <c r="G62" s="212"/>
      <c r="H62" s="212"/>
      <c r="I62" s="212"/>
      <c r="J62" s="213" t="e">
        <f>VLOOKUP($F62,УЧАСТНИКИ!$A$2:$L$1105,9,FALSE)</f>
        <v>#N/A</v>
      </c>
    </row>
    <row r="63" spans="1:10" x14ac:dyDescent="0.2">
      <c r="A63" s="212" t="s">
        <v>61</v>
      </c>
      <c r="B63" s="95" t="e">
        <f>VLOOKUP($F63,УЧАСТНИКИ!$A$2:$L$1105,3,FALSE)</f>
        <v>#N/A</v>
      </c>
      <c r="C63" s="213" t="e">
        <f>VLOOKUP($F63,УЧАСТНИКИ!$A$2:$L$1105,4,FALSE)</f>
        <v>#N/A</v>
      </c>
      <c r="D63" s="97" t="e">
        <f>VLOOKUP($F63,УЧАСТНИКИ!$A$2:$L$1105,5,FALSE)</f>
        <v>#N/A</v>
      </c>
      <c r="E63" s="214" t="e">
        <f>VLOOKUP($F63,УЧАСТНИКИ!$A$2:$L$1105,8,FALSE)</f>
        <v>#N/A</v>
      </c>
      <c r="F63" s="212"/>
      <c r="G63" s="212"/>
      <c r="H63" s="212"/>
      <c r="I63" s="212"/>
      <c r="J63" s="213" t="e">
        <f>VLOOKUP($F63,УЧАСТНИКИ!$A$2:$L$1105,9,FALSE)</f>
        <v>#N/A</v>
      </c>
    </row>
    <row r="64" spans="1:10" x14ac:dyDescent="0.2">
      <c r="A64" s="212" t="s">
        <v>61</v>
      </c>
      <c r="B64" s="95" t="e">
        <f>VLOOKUP($F64,УЧАСТНИКИ!$A$2:$L$1105,3,FALSE)</f>
        <v>#N/A</v>
      </c>
      <c r="C64" s="213" t="e">
        <f>VLOOKUP($F64,УЧАСТНИКИ!$A$2:$L$1105,4,FALSE)</f>
        <v>#N/A</v>
      </c>
      <c r="D64" s="97" t="e">
        <f>VLOOKUP($F64,УЧАСТНИКИ!$A$2:$L$1105,5,FALSE)</f>
        <v>#N/A</v>
      </c>
      <c r="E64" s="214" t="e">
        <f>VLOOKUP($F64,УЧАСТНИКИ!$A$2:$L$1105,8,FALSE)</f>
        <v>#N/A</v>
      </c>
      <c r="F64" s="212"/>
      <c r="G64" s="212"/>
      <c r="H64" s="212"/>
      <c r="I64" s="212"/>
      <c r="J64" s="213" t="e">
        <f>VLOOKUP($F64,УЧАСТНИКИ!$A$2:$L$1105,9,FALSE)</f>
        <v>#N/A</v>
      </c>
    </row>
    <row r="65" spans="1:12" x14ac:dyDescent="0.2">
      <c r="A65" s="221"/>
      <c r="B65" s="222" t="s">
        <v>42</v>
      </c>
      <c r="C65" s="223"/>
      <c r="D65" s="223"/>
      <c r="E65" s="223"/>
      <c r="F65" s="223"/>
      <c r="G65" s="223"/>
      <c r="H65" s="223"/>
      <c r="I65" s="223"/>
      <c r="J65" s="224"/>
    </row>
    <row r="66" spans="1:12" x14ac:dyDescent="0.2">
      <c r="A66" s="212" t="s">
        <v>34</v>
      </c>
      <c r="B66" s="95" t="e">
        <f>VLOOKUP($F66,УЧАСТНИКИ!$A$2:$L$1105,3,FALSE)</f>
        <v>#N/A</v>
      </c>
      <c r="C66" s="213" t="e">
        <f>VLOOKUP($F66,УЧАСТНИКИ!$A$2:$L$1105,4,FALSE)</f>
        <v>#N/A</v>
      </c>
      <c r="D66" s="97" t="e">
        <f>VLOOKUP($F66,УЧАСТНИКИ!$A$2:$L$1105,5,FALSE)</f>
        <v>#N/A</v>
      </c>
      <c r="E66" s="214" t="e">
        <f>VLOOKUP($F66,УЧАСТНИКИ!$A$2:$L$1105,8,FALSE)</f>
        <v>#N/A</v>
      </c>
      <c r="F66" s="212"/>
      <c r="G66" s="212"/>
      <c r="H66" s="212"/>
      <c r="I66" s="212"/>
      <c r="J66" s="213" t="e">
        <f>VLOOKUP($F66,УЧАСТНИКИ!$A$2:$L$1105,9,FALSE)</f>
        <v>#N/A</v>
      </c>
    </row>
    <row r="67" spans="1:12" x14ac:dyDescent="0.2">
      <c r="A67" s="212" t="s">
        <v>34</v>
      </c>
      <c r="B67" s="95" t="e">
        <f>VLOOKUP($F67,УЧАСТНИКИ!$A$2:$L$1105,3,FALSE)</f>
        <v>#N/A</v>
      </c>
      <c r="C67" s="213" t="e">
        <f>VLOOKUP($F67,УЧАСТНИКИ!$A$2:$L$1105,4,FALSE)</f>
        <v>#N/A</v>
      </c>
      <c r="D67" s="97" t="e">
        <f>VLOOKUP($F67,УЧАСТНИКИ!$A$2:$L$1105,5,FALSE)</f>
        <v>#N/A</v>
      </c>
      <c r="E67" s="214" t="e">
        <f>VLOOKUP($F67,УЧАСТНИКИ!$A$2:$L$1105,8,FALSE)</f>
        <v>#N/A</v>
      </c>
      <c r="F67" s="212"/>
      <c r="G67" s="212"/>
      <c r="H67" s="212"/>
      <c r="I67" s="212"/>
      <c r="J67" s="213" t="e">
        <f>VLOOKUP($F67,УЧАСТНИКИ!$A$2:$L$1105,9,FALSE)</f>
        <v>#N/A</v>
      </c>
    </row>
    <row r="68" spans="1:12" x14ac:dyDescent="0.2">
      <c r="A68" s="212" t="s">
        <v>34</v>
      </c>
      <c r="B68" s="95" t="e">
        <f>VLOOKUP($F68,УЧАСТНИКИ!$A$2:$L$1105,3,FALSE)</f>
        <v>#N/A</v>
      </c>
      <c r="C68" s="213" t="e">
        <f>VLOOKUP($F68,УЧАСТНИКИ!$A$2:$L$1105,4,FALSE)</f>
        <v>#N/A</v>
      </c>
      <c r="D68" s="97" t="e">
        <f>VLOOKUP($F68,УЧАСТНИКИ!$A$2:$L$1105,5,FALSE)</f>
        <v>#N/A</v>
      </c>
      <c r="E68" s="214" t="e">
        <f>VLOOKUP($F68,УЧАСТНИКИ!$A$2:$L$1105,8,FALSE)</f>
        <v>#N/A</v>
      </c>
      <c r="F68" s="212"/>
      <c r="G68" s="212"/>
      <c r="H68" s="212"/>
      <c r="I68" s="212"/>
      <c r="J68" s="213" t="e">
        <f>VLOOKUP($F68,УЧАСТНИКИ!$A$2:$L$1105,9,FALSE)</f>
        <v>#N/A</v>
      </c>
    </row>
    <row r="69" spans="1:12" x14ac:dyDescent="0.2">
      <c r="A69" s="212" t="s">
        <v>34</v>
      </c>
      <c r="B69" s="95" t="e">
        <f>VLOOKUP($F69,УЧАСТНИКИ!$A$2:$L$1105,3,FALSE)</f>
        <v>#N/A</v>
      </c>
      <c r="C69" s="213" t="e">
        <f>VLOOKUP($F69,УЧАСТНИКИ!$A$2:$L$1105,4,FALSE)</f>
        <v>#N/A</v>
      </c>
      <c r="D69" s="97" t="e">
        <f>VLOOKUP($F69,УЧАСТНИКИ!$A$2:$L$1105,5,FALSE)</f>
        <v>#N/A</v>
      </c>
      <c r="E69" s="214" t="e">
        <f>VLOOKUP($F69,УЧАСТНИКИ!$A$2:$L$1105,8,FALSE)</f>
        <v>#N/A</v>
      </c>
      <c r="F69" s="212"/>
      <c r="G69" s="212"/>
      <c r="H69" s="212"/>
      <c r="I69" s="212"/>
      <c r="J69" s="213" t="e">
        <f>VLOOKUP($F69,УЧАСТНИКИ!$A$2:$L$1105,9,FALSE)</f>
        <v>#N/A</v>
      </c>
      <c r="L69" s="15"/>
    </row>
    <row r="70" spans="1:12" x14ac:dyDescent="0.2">
      <c r="A70" s="212" t="s">
        <v>34</v>
      </c>
      <c r="B70" s="95" t="e">
        <f>VLOOKUP($F70,УЧАСТНИКИ!$A$2:$L$1105,3,FALSE)</f>
        <v>#N/A</v>
      </c>
      <c r="C70" s="213" t="e">
        <f>VLOOKUP($F70,УЧАСТНИКИ!$A$2:$L$1105,4,FALSE)</f>
        <v>#N/A</v>
      </c>
      <c r="D70" s="97" t="e">
        <f>VLOOKUP($F70,УЧАСТНИКИ!$A$2:$L$1105,5,FALSE)</f>
        <v>#N/A</v>
      </c>
      <c r="E70" s="214" t="e">
        <f>VLOOKUP($F70,УЧАСТНИКИ!$A$2:$L$1105,8,FALSE)</f>
        <v>#N/A</v>
      </c>
      <c r="F70" s="212"/>
      <c r="G70" s="212"/>
      <c r="H70" s="212"/>
      <c r="I70" s="212"/>
      <c r="J70" s="213" t="e">
        <f>VLOOKUP($F70,УЧАСТНИКИ!$A$2:$L$1105,9,FALSE)</f>
        <v>#N/A</v>
      </c>
    </row>
    <row r="71" spans="1:12" x14ac:dyDescent="0.2">
      <c r="A71" s="212" t="s">
        <v>34</v>
      </c>
      <c r="B71" s="95" t="e">
        <f>VLOOKUP($F71,УЧАСТНИКИ!$A$2:$L$1105,3,FALSE)</f>
        <v>#N/A</v>
      </c>
      <c r="C71" s="213" t="e">
        <f>VLOOKUP($F71,УЧАСТНИКИ!$A$2:$L$1105,4,FALSE)</f>
        <v>#N/A</v>
      </c>
      <c r="D71" s="97" t="e">
        <f>VLOOKUP($F71,УЧАСТНИКИ!$A$2:$L$1105,5,FALSE)</f>
        <v>#N/A</v>
      </c>
      <c r="E71" s="214" t="e">
        <f>VLOOKUP($F71,УЧАСТНИКИ!$A$2:$L$1105,8,FALSE)</f>
        <v>#N/A</v>
      </c>
      <c r="F71" s="212"/>
      <c r="G71" s="212"/>
      <c r="H71" s="212"/>
      <c r="I71" s="212"/>
      <c r="J71" s="213" t="e">
        <f>VLOOKUP($F71,УЧАСТНИКИ!$A$2:$L$1105,9,FALSE)</f>
        <v>#N/A</v>
      </c>
    </row>
    <row r="72" spans="1:12" x14ac:dyDescent="0.2">
      <c r="A72" s="212"/>
      <c r="B72" s="95"/>
      <c r="C72" s="213"/>
      <c r="D72" s="97"/>
      <c r="E72" s="212"/>
      <c r="F72" s="212"/>
      <c r="G72" s="212"/>
      <c r="H72" s="212"/>
      <c r="I72" s="212"/>
      <c r="J72" s="213"/>
    </row>
    <row r="73" spans="1:12" x14ac:dyDescent="0.2">
      <c r="A73" s="212" t="s">
        <v>35</v>
      </c>
      <c r="B73" s="95" t="e">
        <f>VLOOKUP($F73,УЧАСТНИКИ!$A$2:$L$1105,3,FALSE)</f>
        <v>#N/A</v>
      </c>
      <c r="C73" s="213" t="e">
        <f>VLOOKUP($F73,УЧАСТНИКИ!$A$2:$L$1105,4,FALSE)</f>
        <v>#N/A</v>
      </c>
      <c r="D73" s="97" t="e">
        <f>VLOOKUP($F73,УЧАСТНИКИ!$A$2:$L$1105,5,FALSE)</f>
        <v>#N/A</v>
      </c>
      <c r="E73" s="214" t="e">
        <f>VLOOKUP($F73,УЧАСТНИКИ!$A$2:$L$1105,8,FALSE)</f>
        <v>#N/A</v>
      </c>
      <c r="F73" s="212"/>
      <c r="G73" s="212"/>
      <c r="H73" s="212"/>
      <c r="I73" s="212"/>
      <c r="J73" s="213" t="e">
        <f>VLOOKUP($F73,УЧАСТНИКИ!$A$2:$L$1105,9,FALSE)</f>
        <v>#N/A</v>
      </c>
    </row>
    <row r="74" spans="1:12" x14ac:dyDescent="0.2">
      <c r="A74" s="212" t="s">
        <v>35</v>
      </c>
      <c r="B74" s="95" t="e">
        <f>VLOOKUP($F74,УЧАСТНИКИ!$A$2:$L$1105,3,FALSE)</f>
        <v>#N/A</v>
      </c>
      <c r="C74" s="213" t="e">
        <f>VLOOKUP($F74,УЧАСТНИКИ!$A$2:$L$1105,4,FALSE)</f>
        <v>#N/A</v>
      </c>
      <c r="D74" s="97" t="e">
        <f>VLOOKUP($F74,УЧАСТНИКИ!$A$2:$L$1105,5,FALSE)</f>
        <v>#N/A</v>
      </c>
      <c r="E74" s="214" t="e">
        <f>VLOOKUP($F74,УЧАСТНИКИ!$A$2:$L$1105,8,FALSE)</f>
        <v>#N/A</v>
      </c>
      <c r="F74" s="212"/>
      <c r="G74" s="212"/>
      <c r="H74" s="212"/>
      <c r="I74" s="212"/>
      <c r="J74" s="213" t="e">
        <f>VLOOKUP($F74,УЧАСТНИКИ!$A$2:$L$1105,9,FALSE)</f>
        <v>#N/A</v>
      </c>
    </row>
    <row r="75" spans="1:12" x14ac:dyDescent="0.2">
      <c r="A75" s="212" t="s">
        <v>35</v>
      </c>
      <c r="B75" s="95" t="e">
        <f>VLOOKUP($F75,УЧАСТНИКИ!$A$2:$L$1105,3,FALSE)</f>
        <v>#N/A</v>
      </c>
      <c r="C75" s="213" t="e">
        <f>VLOOKUP($F75,УЧАСТНИКИ!$A$2:$L$1105,4,FALSE)</f>
        <v>#N/A</v>
      </c>
      <c r="D75" s="97" t="e">
        <f>VLOOKUP($F75,УЧАСТНИКИ!$A$2:$L$1105,5,FALSE)</f>
        <v>#N/A</v>
      </c>
      <c r="E75" s="214" t="e">
        <f>VLOOKUP($F75,УЧАСТНИКИ!$A$2:$L$1105,8,FALSE)</f>
        <v>#N/A</v>
      </c>
      <c r="F75" s="212"/>
      <c r="G75" s="212"/>
      <c r="H75" s="212"/>
      <c r="I75" s="212"/>
      <c r="J75" s="213" t="e">
        <f>VLOOKUP($F75,УЧАСТНИКИ!$A$2:$L$1105,9,FALSE)</f>
        <v>#N/A</v>
      </c>
    </row>
    <row r="76" spans="1:12" x14ac:dyDescent="0.2">
      <c r="A76" s="212" t="s">
        <v>35</v>
      </c>
      <c r="B76" s="95" t="e">
        <f>VLOOKUP($F76,УЧАСТНИКИ!$A$2:$L$1105,3,FALSE)</f>
        <v>#N/A</v>
      </c>
      <c r="C76" s="213" t="e">
        <f>VLOOKUP($F76,УЧАСТНИКИ!$A$2:$L$1105,4,FALSE)</f>
        <v>#N/A</v>
      </c>
      <c r="D76" s="97" t="e">
        <f>VLOOKUP($F76,УЧАСТНИКИ!$A$2:$L$1105,5,FALSE)</f>
        <v>#N/A</v>
      </c>
      <c r="E76" s="214" t="e">
        <f>VLOOKUP($F76,УЧАСТНИКИ!$A$2:$L$1105,8,FALSE)</f>
        <v>#N/A</v>
      </c>
      <c r="F76" s="212"/>
      <c r="G76" s="212"/>
      <c r="H76" s="212"/>
      <c r="I76" s="212"/>
      <c r="J76" s="213" t="e">
        <f>VLOOKUP($F76,УЧАСТНИКИ!$A$2:$L$1105,9,FALSE)</f>
        <v>#N/A</v>
      </c>
    </row>
    <row r="77" spans="1:12" x14ac:dyDescent="0.2">
      <c r="A77" s="212" t="s">
        <v>35</v>
      </c>
      <c r="B77" s="95" t="e">
        <f>VLOOKUP($F77,УЧАСТНИКИ!$A$2:$L$1105,3,FALSE)</f>
        <v>#N/A</v>
      </c>
      <c r="C77" s="213" t="e">
        <f>VLOOKUP($F77,УЧАСТНИКИ!$A$2:$L$1105,4,FALSE)</f>
        <v>#N/A</v>
      </c>
      <c r="D77" s="97" t="e">
        <f>VLOOKUP($F77,УЧАСТНИКИ!$A$2:$L$1105,5,FALSE)</f>
        <v>#N/A</v>
      </c>
      <c r="E77" s="214" t="e">
        <f>VLOOKUP($F77,УЧАСТНИКИ!$A$2:$L$1105,8,FALSE)</f>
        <v>#N/A</v>
      </c>
      <c r="F77" s="212"/>
      <c r="G77" s="212"/>
      <c r="H77" s="212"/>
      <c r="I77" s="212"/>
      <c r="J77" s="213" t="e">
        <f>VLOOKUP($F77,УЧАСТНИКИ!$A$2:$L$1105,9,FALSE)</f>
        <v>#N/A</v>
      </c>
    </row>
    <row r="78" spans="1:12" x14ac:dyDescent="0.2">
      <c r="A78" s="212" t="s">
        <v>35</v>
      </c>
      <c r="B78" s="95" t="e">
        <f>VLOOKUP($F78,УЧАСТНИКИ!$A$2:$L$1105,3,FALSE)</f>
        <v>#N/A</v>
      </c>
      <c r="C78" s="213" t="e">
        <f>VLOOKUP($F78,УЧАСТНИКИ!$A$2:$L$1105,4,FALSE)</f>
        <v>#N/A</v>
      </c>
      <c r="D78" s="97" t="e">
        <f>VLOOKUP($F78,УЧАСТНИКИ!$A$2:$L$1105,5,FALSE)</f>
        <v>#N/A</v>
      </c>
      <c r="E78" s="214" t="e">
        <f>VLOOKUP($F78,УЧАСТНИКИ!$A$2:$L$1105,8,FALSE)</f>
        <v>#N/A</v>
      </c>
      <c r="F78" s="212"/>
      <c r="G78" s="212"/>
      <c r="H78" s="212"/>
      <c r="I78" s="212"/>
      <c r="J78" s="213" t="e">
        <f>VLOOKUP($F78,УЧАСТНИКИ!$A$2:$L$1105,9,FALSE)</f>
        <v>#N/A</v>
      </c>
    </row>
    <row r="79" spans="1:12" x14ac:dyDescent="0.2">
      <c r="A79" s="212"/>
      <c r="B79" s="95"/>
      <c r="C79" s="213"/>
      <c r="D79" s="97"/>
      <c r="E79" s="212"/>
      <c r="F79" s="212"/>
      <c r="G79" s="212"/>
      <c r="H79" s="212"/>
      <c r="I79" s="212"/>
      <c r="J79" s="213"/>
    </row>
    <row r="80" spans="1:12" x14ac:dyDescent="0.2">
      <c r="A80" s="212" t="s">
        <v>36</v>
      </c>
      <c r="B80" s="95" t="e">
        <f>VLOOKUP($F80,УЧАСТНИКИ!$A$2:$L$1105,3,FALSE)</f>
        <v>#N/A</v>
      </c>
      <c r="C80" s="213" t="e">
        <f>VLOOKUP($F80,УЧАСТНИКИ!$A$2:$L$1105,4,FALSE)</f>
        <v>#N/A</v>
      </c>
      <c r="D80" s="97" t="e">
        <f>VLOOKUP($F80,УЧАСТНИКИ!$A$2:$L$1105,5,FALSE)</f>
        <v>#N/A</v>
      </c>
      <c r="E80" s="214" t="e">
        <f>VLOOKUP($F80,УЧАСТНИКИ!$A$2:$L$1105,8,FALSE)</f>
        <v>#N/A</v>
      </c>
      <c r="F80" s="212"/>
      <c r="G80" s="212"/>
      <c r="H80" s="212"/>
      <c r="I80" s="212"/>
      <c r="J80" s="213" t="e">
        <f>VLOOKUP($F80,УЧАСТНИКИ!$A$2:$L$1105,9,FALSE)</f>
        <v>#N/A</v>
      </c>
    </row>
    <row r="81" spans="1:10" x14ac:dyDescent="0.2">
      <c r="A81" s="212" t="s">
        <v>36</v>
      </c>
      <c r="B81" s="95" t="e">
        <f>VLOOKUP($F81,УЧАСТНИКИ!$A$2:$L$1105,3,FALSE)</f>
        <v>#N/A</v>
      </c>
      <c r="C81" s="213" t="e">
        <f>VLOOKUP($F81,УЧАСТНИКИ!$A$2:$L$1105,4,FALSE)</f>
        <v>#N/A</v>
      </c>
      <c r="D81" s="97" t="e">
        <f>VLOOKUP($F81,УЧАСТНИКИ!$A$2:$L$1105,5,FALSE)</f>
        <v>#N/A</v>
      </c>
      <c r="E81" s="214" t="e">
        <f>VLOOKUP($F81,УЧАСТНИКИ!$A$2:$L$1105,8,FALSE)</f>
        <v>#N/A</v>
      </c>
      <c r="F81" s="212"/>
      <c r="G81" s="212"/>
      <c r="H81" s="212"/>
      <c r="I81" s="212"/>
      <c r="J81" s="213" t="e">
        <f>VLOOKUP($F81,УЧАСТНИКИ!$A$2:$L$1105,9,FALSE)</f>
        <v>#N/A</v>
      </c>
    </row>
    <row r="82" spans="1:10" x14ac:dyDescent="0.2">
      <c r="A82" s="212" t="s">
        <v>36</v>
      </c>
      <c r="B82" s="95" t="e">
        <f>VLOOKUP($F82,УЧАСТНИКИ!$A$2:$L$1105,3,FALSE)</f>
        <v>#N/A</v>
      </c>
      <c r="C82" s="213" t="e">
        <f>VLOOKUP($F82,УЧАСТНИКИ!$A$2:$L$1105,4,FALSE)</f>
        <v>#N/A</v>
      </c>
      <c r="D82" s="97" t="e">
        <f>VLOOKUP($F82,УЧАСТНИКИ!$A$2:$L$1105,5,FALSE)</f>
        <v>#N/A</v>
      </c>
      <c r="E82" s="214" t="e">
        <f>VLOOKUP($F82,УЧАСТНИКИ!$A$2:$L$1105,8,FALSE)</f>
        <v>#N/A</v>
      </c>
      <c r="F82" s="212"/>
      <c r="G82" s="212"/>
      <c r="H82" s="212"/>
      <c r="I82" s="212"/>
      <c r="J82" s="213" t="e">
        <f>VLOOKUP($F82,УЧАСТНИКИ!$A$2:$L$1105,9,FALSE)</f>
        <v>#N/A</v>
      </c>
    </row>
    <row r="83" spans="1:10" x14ac:dyDescent="0.2">
      <c r="A83" s="212" t="s">
        <v>36</v>
      </c>
      <c r="B83" s="95" t="e">
        <f>VLOOKUP($F83,УЧАСТНИКИ!$A$2:$L$1105,3,FALSE)</f>
        <v>#N/A</v>
      </c>
      <c r="C83" s="213" t="e">
        <f>VLOOKUP($F83,УЧАСТНИКИ!$A$2:$L$1105,4,FALSE)</f>
        <v>#N/A</v>
      </c>
      <c r="D83" s="97" t="e">
        <f>VLOOKUP($F83,УЧАСТНИКИ!$A$2:$L$1105,5,FALSE)</f>
        <v>#N/A</v>
      </c>
      <c r="E83" s="214" t="e">
        <f>VLOOKUP($F83,УЧАСТНИКИ!$A$2:$L$1105,8,FALSE)</f>
        <v>#N/A</v>
      </c>
      <c r="F83" s="212"/>
      <c r="G83" s="212"/>
      <c r="H83" s="212"/>
      <c r="I83" s="212"/>
      <c r="J83" s="213" t="e">
        <f>VLOOKUP($F83,УЧАСТНИКИ!$A$2:$L$1105,9,FALSE)</f>
        <v>#N/A</v>
      </c>
    </row>
    <row r="84" spans="1:10" x14ac:dyDescent="0.2">
      <c r="A84" s="212" t="s">
        <v>36</v>
      </c>
      <c r="B84" s="95" t="e">
        <f>VLOOKUP($F84,УЧАСТНИКИ!$A$2:$L$1105,3,FALSE)</f>
        <v>#N/A</v>
      </c>
      <c r="C84" s="213" t="e">
        <f>VLOOKUP($F84,УЧАСТНИКИ!$A$2:$L$1105,4,FALSE)</f>
        <v>#N/A</v>
      </c>
      <c r="D84" s="97" t="e">
        <f>VLOOKUP($F84,УЧАСТНИКИ!$A$2:$L$1105,5,FALSE)</f>
        <v>#N/A</v>
      </c>
      <c r="E84" s="214" t="e">
        <f>VLOOKUP($F84,УЧАСТНИКИ!$A$2:$L$1105,8,FALSE)</f>
        <v>#N/A</v>
      </c>
      <c r="F84" s="212"/>
      <c r="G84" s="212"/>
      <c r="H84" s="212"/>
      <c r="I84" s="212"/>
      <c r="J84" s="213" t="e">
        <f>VLOOKUP($F84,УЧАСТНИКИ!$A$2:$L$1105,9,FALSE)</f>
        <v>#N/A</v>
      </c>
    </row>
    <row r="85" spans="1:10" x14ac:dyDescent="0.2">
      <c r="A85" s="212" t="s">
        <v>36</v>
      </c>
      <c r="B85" s="95" t="e">
        <f>VLOOKUP($F85,УЧАСТНИКИ!$A$2:$L$1105,3,FALSE)</f>
        <v>#N/A</v>
      </c>
      <c r="C85" s="213" t="e">
        <f>VLOOKUP($F85,УЧАСТНИКИ!$A$2:$L$1105,4,FALSE)</f>
        <v>#N/A</v>
      </c>
      <c r="D85" s="97" t="e">
        <f>VLOOKUP($F85,УЧАСТНИКИ!$A$2:$L$1105,5,FALSE)</f>
        <v>#N/A</v>
      </c>
      <c r="E85" s="214" t="e">
        <f>VLOOKUP($F85,УЧАСТНИКИ!$A$2:$L$1105,8,FALSE)</f>
        <v>#N/A</v>
      </c>
      <c r="F85" s="212"/>
      <c r="G85" s="212"/>
      <c r="H85" s="212"/>
      <c r="I85" s="212"/>
      <c r="J85" s="213" t="e">
        <f>VLOOKUP($F85,УЧАСТНИКИ!$A$2:$L$1105,9,FALSE)</f>
        <v>#N/A</v>
      </c>
    </row>
    <row r="86" spans="1:10" x14ac:dyDescent="0.2">
      <c r="A86" s="212"/>
      <c r="B86" s="95"/>
      <c r="C86" s="213"/>
      <c r="D86" s="97"/>
      <c r="E86" s="212"/>
      <c r="F86" s="212"/>
      <c r="G86" s="212"/>
      <c r="H86" s="212"/>
      <c r="I86" s="212"/>
      <c r="J86" s="213"/>
    </row>
    <row r="87" spans="1:10" x14ac:dyDescent="0.2">
      <c r="A87" s="212" t="s">
        <v>37</v>
      </c>
      <c r="B87" s="95" t="e">
        <f>VLOOKUP($F87,УЧАСТНИКИ!$A$2:$L$1105,3,FALSE)</f>
        <v>#N/A</v>
      </c>
      <c r="C87" s="213" t="e">
        <f>VLOOKUP($F87,УЧАСТНИКИ!$A$2:$L$1105,4,FALSE)</f>
        <v>#N/A</v>
      </c>
      <c r="D87" s="97" t="e">
        <f>VLOOKUP($F87,УЧАСТНИКИ!$A$2:$L$1105,5,FALSE)</f>
        <v>#N/A</v>
      </c>
      <c r="E87" s="214" t="e">
        <f>VLOOKUP($F87,УЧАСТНИКИ!$A$2:$L$1105,8,FALSE)</f>
        <v>#N/A</v>
      </c>
      <c r="F87" s="212"/>
      <c r="G87" s="212"/>
      <c r="H87" s="212"/>
      <c r="I87" s="212"/>
      <c r="J87" s="213" t="e">
        <f>VLOOKUP($F87,УЧАСТНИКИ!$A$2:$L$1105,9,FALSE)</f>
        <v>#N/A</v>
      </c>
    </row>
    <row r="88" spans="1:10" x14ac:dyDescent="0.2">
      <c r="A88" s="212" t="s">
        <v>37</v>
      </c>
      <c r="B88" s="95" t="e">
        <f>VLOOKUP($F88,УЧАСТНИКИ!$A$2:$L$1105,3,FALSE)</f>
        <v>#N/A</v>
      </c>
      <c r="C88" s="213" t="e">
        <f>VLOOKUP($F88,УЧАСТНИКИ!$A$2:$L$1105,4,FALSE)</f>
        <v>#N/A</v>
      </c>
      <c r="D88" s="97" t="e">
        <f>VLOOKUP($F88,УЧАСТНИКИ!$A$2:$L$1105,5,FALSE)</f>
        <v>#N/A</v>
      </c>
      <c r="E88" s="214" t="e">
        <f>VLOOKUP($F88,УЧАСТНИКИ!$A$2:$L$1105,8,FALSE)</f>
        <v>#N/A</v>
      </c>
      <c r="F88" s="212"/>
      <c r="G88" s="212"/>
      <c r="H88" s="212"/>
      <c r="I88" s="212"/>
      <c r="J88" s="213" t="e">
        <f>VLOOKUP($F88,УЧАСТНИКИ!$A$2:$L$1105,9,FALSE)</f>
        <v>#N/A</v>
      </c>
    </row>
    <row r="89" spans="1:10" x14ac:dyDescent="0.2">
      <c r="A89" s="212" t="s">
        <v>37</v>
      </c>
      <c r="B89" s="95" t="e">
        <f>VLOOKUP($F89,УЧАСТНИКИ!$A$2:$L$1105,3,FALSE)</f>
        <v>#N/A</v>
      </c>
      <c r="C89" s="213" t="e">
        <f>VLOOKUP($F89,УЧАСТНИКИ!$A$2:$L$1105,4,FALSE)</f>
        <v>#N/A</v>
      </c>
      <c r="D89" s="97" t="e">
        <f>VLOOKUP($F89,УЧАСТНИКИ!$A$2:$L$1105,5,FALSE)</f>
        <v>#N/A</v>
      </c>
      <c r="E89" s="214" t="e">
        <f>VLOOKUP($F89,УЧАСТНИКИ!$A$2:$L$1105,8,FALSE)</f>
        <v>#N/A</v>
      </c>
      <c r="F89" s="212"/>
      <c r="G89" s="212"/>
      <c r="H89" s="212"/>
      <c r="I89" s="212"/>
      <c r="J89" s="213" t="e">
        <f>VLOOKUP($F89,УЧАСТНИКИ!$A$2:$L$1105,9,FALSE)</f>
        <v>#N/A</v>
      </c>
    </row>
    <row r="90" spans="1:10" x14ac:dyDescent="0.2">
      <c r="A90" s="212" t="s">
        <v>37</v>
      </c>
      <c r="B90" s="95" t="e">
        <f>VLOOKUP($F90,УЧАСТНИКИ!$A$2:$L$1105,3,FALSE)</f>
        <v>#N/A</v>
      </c>
      <c r="C90" s="213" t="e">
        <f>VLOOKUP($F90,УЧАСТНИКИ!$A$2:$L$1105,4,FALSE)</f>
        <v>#N/A</v>
      </c>
      <c r="D90" s="97" t="e">
        <f>VLOOKUP($F90,УЧАСТНИКИ!$A$2:$L$1105,5,FALSE)</f>
        <v>#N/A</v>
      </c>
      <c r="E90" s="214" t="e">
        <f>VLOOKUP($F90,УЧАСТНИКИ!$A$2:$L$1105,8,FALSE)</f>
        <v>#N/A</v>
      </c>
      <c r="F90" s="212"/>
      <c r="G90" s="212"/>
      <c r="H90" s="212"/>
      <c r="I90" s="212"/>
      <c r="J90" s="213" t="e">
        <f>VLOOKUP($F90,УЧАСТНИКИ!$A$2:$L$1105,9,FALSE)</f>
        <v>#N/A</v>
      </c>
    </row>
    <row r="91" spans="1:10" x14ac:dyDescent="0.2">
      <c r="A91" s="212" t="s">
        <v>37</v>
      </c>
      <c r="B91" s="95" t="e">
        <f>VLOOKUP($F91,УЧАСТНИКИ!$A$2:$L$1105,3,FALSE)</f>
        <v>#N/A</v>
      </c>
      <c r="C91" s="213" t="e">
        <f>VLOOKUP($F91,УЧАСТНИКИ!$A$2:$L$1105,4,FALSE)</f>
        <v>#N/A</v>
      </c>
      <c r="D91" s="97" t="e">
        <f>VLOOKUP($F91,УЧАСТНИКИ!$A$2:$L$1105,5,FALSE)</f>
        <v>#N/A</v>
      </c>
      <c r="E91" s="214" t="e">
        <f>VLOOKUP($F91,УЧАСТНИКИ!$A$2:$L$1105,8,FALSE)</f>
        <v>#N/A</v>
      </c>
      <c r="F91" s="212"/>
      <c r="G91" s="212"/>
      <c r="H91" s="212"/>
      <c r="I91" s="212"/>
      <c r="J91" s="213" t="e">
        <f>VLOOKUP($F91,УЧАСТНИКИ!$A$2:$L$1105,9,FALSE)</f>
        <v>#N/A</v>
      </c>
    </row>
    <row r="92" spans="1:10" x14ac:dyDescent="0.2">
      <c r="A92" s="212" t="s">
        <v>37</v>
      </c>
      <c r="B92" s="95" t="e">
        <f>VLOOKUP($F92,УЧАСТНИКИ!$A$2:$L$1105,3,FALSE)</f>
        <v>#N/A</v>
      </c>
      <c r="C92" s="213" t="e">
        <f>VLOOKUP($F92,УЧАСТНИКИ!$A$2:$L$1105,4,FALSE)</f>
        <v>#N/A</v>
      </c>
      <c r="D92" s="97" t="e">
        <f>VLOOKUP($F92,УЧАСТНИКИ!$A$2:$L$1105,5,FALSE)</f>
        <v>#N/A</v>
      </c>
      <c r="E92" s="214" t="e">
        <f>VLOOKUP($F92,УЧАСТНИКИ!$A$2:$L$1105,8,FALSE)</f>
        <v>#N/A</v>
      </c>
      <c r="F92" s="212"/>
      <c r="G92" s="212"/>
      <c r="H92" s="212"/>
      <c r="I92" s="212"/>
      <c r="J92" s="213" t="e">
        <f>VLOOKUP($F92,УЧАСТНИКИ!$A$2:$L$1105,9,FALSE)</f>
        <v>#N/A</v>
      </c>
    </row>
    <row r="93" spans="1:10" x14ac:dyDescent="0.2">
      <c r="A93" s="212"/>
      <c r="B93" s="95"/>
      <c r="C93" s="213"/>
      <c r="D93" s="97"/>
      <c r="E93" s="212"/>
      <c r="F93" s="212"/>
      <c r="G93" s="212"/>
      <c r="H93" s="212"/>
      <c r="I93" s="212"/>
      <c r="J93" s="213"/>
    </row>
    <row r="94" spans="1:10" x14ac:dyDescent="0.2">
      <c r="A94" s="212" t="s">
        <v>38</v>
      </c>
      <c r="B94" s="95" t="e">
        <f>VLOOKUP($F94,УЧАСТНИКИ!$A$2:$L$1105,3,FALSE)</f>
        <v>#N/A</v>
      </c>
      <c r="C94" s="213" t="e">
        <f>VLOOKUP($F94,УЧАСТНИКИ!$A$2:$L$1105,4,FALSE)</f>
        <v>#N/A</v>
      </c>
      <c r="D94" s="97" t="e">
        <f>VLOOKUP($F94,УЧАСТНИКИ!$A$2:$L$1105,5,FALSE)</f>
        <v>#N/A</v>
      </c>
      <c r="E94" s="214" t="e">
        <f>VLOOKUP($F94,УЧАСТНИКИ!$A$2:$L$1105,8,FALSE)</f>
        <v>#N/A</v>
      </c>
      <c r="F94" s="212"/>
      <c r="G94" s="212"/>
      <c r="H94" s="212"/>
      <c r="I94" s="212"/>
      <c r="J94" s="213" t="e">
        <f>VLOOKUP($F94,УЧАСТНИКИ!$A$2:$L$1105,9,FALSE)</f>
        <v>#N/A</v>
      </c>
    </row>
    <row r="95" spans="1:10" x14ac:dyDescent="0.2">
      <c r="A95" s="212" t="s">
        <v>38</v>
      </c>
      <c r="B95" s="95" t="e">
        <f>VLOOKUP($F95,УЧАСТНИКИ!$A$2:$L$1105,3,FALSE)</f>
        <v>#N/A</v>
      </c>
      <c r="C95" s="213" t="e">
        <f>VLOOKUP($F95,УЧАСТНИКИ!$A$2:$L$1105,4,FALSE)</f>
        <v>#N/A</v>
      </c>
      <c r="D95" s="97" t="e">
        <f>VLOOKUP($F95,УЧАСТНИКИ!$A$2:$L$1105,5,FALSE)</f>
        <v>#N/A</v>
      </c>
      <c r="E95" s="214" t="e">
        <f>VLOOKUP($F95,УЧАСТНИКИ!$A$2:$L$1105,8,FALSE)</f>
        <v>#N/A</v>
      </c>
      <c r="F95" s="212"/>
      <c r="G95" s="212"/>
      <c r="H95" s="212"/>
      <c r="I95" s="212"/>
      <c r="J95" s="213" t="e">
        <f>VLOOKUP($F95,УЧАСТНИКИ!$A$2:$L$1105,9,FALSE)</f>
        <v>#N/A</v>
      </c>
    </row>
    <row r="96" spans="1:10" x14ac:dyDescent="0.2">
      <c r="A96" s="212" t="s">
        <v>38</v>
      </c>
      <c r="B96" s="95" t="e">
        <f>VLOOKUP($F96,УЧАСТНИКИ!$A$2:$L$1105,3,FALSE)</f>
        <v>#N/A</v>
      </c>
      <c r="C96" s="213" t="e">
        <f>VLOOKUP($F96,УЧАСТНИКИ!$A$2:$L$1105,4,FALSE)</f>
        <v>#N/A</v>
      </c>
      <c r="D96" s="97" t="e">
        <f>VLOOKUP($F96,УЧАСТНИКИ!$A$2:$L$1105,5,FALSE)</f>
        <v>#N/A</v>
      </c>
      <c r="E96" s="214" t="e">
        <f>VLOOKUP($F96,УЧАСТНИКИ!$A$2:$L$1105,8,FALSE)</f>
        <v>#N/A</v>
      </c>
      <c r="F96" s="212"/>
      <c r="G96" s="212"/>
      <c r="H96" s="212"/>
      <c r="I96" s="212"/>
      <c r="J96" s="213" t="e">
        <f>VLOOKUP($F96,УЧАСТНИКИ!$A$2:$L$1105,9,FALSE)</f>
        <v>#N/A</v>
      </c>
    </row>
    <row r="97" spans="1:10" x14ac:dyDescent="0.2">
      <c r="A97" s="212" t="s">
        <v>38</v>
      </c>
      <c r="B97" s="95" t="e">
        <f>VLOOKUP($F97,УЧАСТНИКИ!$A$2:$L$1105,3,FALSE)</f>
        <v>#N/A</v>
      </c>
      <c r="C97" s="213" t="e">
        <f>VLOOKUP($F97,УЧАСТНИКИ!$A$2:$L$1105,4,FALSE)</f>
        <v>#N/A</v>
      </c>
      <c r="D97" s="97" t="e">
        <f>VLOOKUP($F97,УЧАСТНИКИ!$A$2:$L$1105,5,FALSE)</f>
        <v>#N/A</v>
      </c>
      <c r="E97" s="214" t="e">
        <f>VLOOKUP($F97,УЧАСТНИКИ!$A$2:$L$1105,8,FALSE)</f>
        <v>#N/A</v>
      </c>
      <c r="F97" s="212"/>
      <c r="G97" s="212"/>
      <c r="H97" s="212"/>
      <c r="I97" s="212"/>
      <c r="J97" s="213" t="e">
        <f>VLOOKUP($F97,УЧАСТНИКИ!$A$2:$L$1105,9,FALSE)</f>
        <v>#N/A</v>
      </c>
    </row>
    <row r="98" spans="1:10" x14ac:dyDescent="0.2">
      <c r="A98" s="212" t="s">
        <v>38</v>
      </c>
      <c r="B98" s="95" t="e">
        <f>VLOOKUP($F98,УЧАСТНИКИ!$A$2:$L$1105,3,FALSE)</f>
        <v>#N/A</v>
      </c>
      <c r="C98" s="213" t="e">
        <f>VLOOKUP($F98,УЧАСТНИКИ!$A$2:$L$1105,4,FALSE)</f>
        <v>#N/A</v>
      </c>
      <c r="D98" s="97" t="e">
        <f>VLOOKUP($F98,УЧАСТНИКИ!$A$2:$L$1105,5,FALSE)</f>
        <v>#N/A</v>
      </c>
      <c r="E98" s="214" t="e">
        <f>VLOOKUP($F98,УЧАСТНИКИ!$A$2:$L$1105,8,FALSE)</f>
        <v>#N/A</v>
      </c>
      <c r="F98" s="212"/>
      <c r="G98" s="212"/>
      <c r="H98" s="212"/>
      <c r="I98" s="212"/>
      <c r="J98" s="213" t="e">
        <f>VLOOKUP($F98,УЧАСТНИКИ!$A$2:$L$1105,9,FALSE)</f>
        <v>#N/A</v>
      </c>
    </row>
    <row r="99" spans="1:10" x14ac:dyDescent="0.2">
      <c r="A99" s="212" t="s">
        <v>38</v>
      </c>
      <c r="B99" s="95" t="e">
        <f>VLOOKUP($F99,УЧАСТНИКИ!$A$2:$L$1105,3,FALSE)</f>
        <v>#N/A</v>
      </c>
      <c r="C99" s="213" t="e">
        <f>VLOOKUP($F99,УЧАСТНИКИ!$A$2:$L$1105,4,FALSE)</f>
        <v>#N/A</v>
      </c>
      <c r="D99" s="97" t="e">
        <f>VLOOKUP($F99,УЧАСТНИКИ!$A$2:$L$1105,5,FALSE)</f>
        <v>#N/A</v>
      </c>
      <c r="E99" s="214" t="e">
        <f>VLOOKUP($F99,УЧАСТНИКИ!$A$2:$L$1105,8,FALSE)</f>
        <v>#N/A</v>
      </c>
      <c r="F99" s="212"/>
      <c r="G99" s="212"/>
      <c r="H99" s="212"/>
      <c r="I99" s="212"/>
      <c r="J99" s="213" t="e">
        <f>VLOOKUP($F99,УЧАСТНИКИ!$A$2:$L$1105,9,FALSE)</f>
        <v>#N/A</v>
      </c>
    </row>
    <row r="100" spans="1:10" x14ac:dyDescent="0.2">
      <c r="A100" s="212"/>
      <c r="B100" s="95"/>
      <c r="C100" s="213"/>
      <c r="D100" s="97"/>
      <c r="E100" s="212"/>
      <c r="F100" s="212"/>
      <c r="G100" s="212"/>
      <c r="H100" s="212"/>
      <c r="I100" s="212"/>
      <c r="J100" s="213"/>
    </row>
    <row r="101" spans="1:10" x14ac:dyDescent="0.2">
      <c r="A101" s="212" t="s">
        <v>39</v>
      </c>
      <c r="B101" s="95" t="e">
        <f>VLOOKUP($F101,УЧАСТНИКИ!$A$2:$L$1105,3,FALSE)</f>
        <v>#N/A</v>
      </c>
      <c r="C101" s="213" t="e">
        <f>VLOOKUP($F101,УЧАСТНИКИ!$A$2:$L$1105,4,FALSE)</f>
        <v>#N/A</v>
      </c>
      <c r="D101" s="97" t="e">
        <f>VLOOKUP($F101,УЧАСТНИКИ!$A$2:$L$1105,5,FALSE)</f>
        <v>#N/A</v>
      </c>
      <c r="E101" s="214" t="e">
        <f>VLOOKUP($F101,УЧАСТНИКИ!$A$2:$L$1105,8,FALSE)</f>
        <v>#N/A</v>
      </c>
      <c r="F101" s="212"/>
      <c r="G101" s="212"/>
      <c r="H101" s="212"/>
      <c r="I101" s="212"/>
      <c r="J101" s="213" t="e">
        <f>VLOOKUP($F101,УЧАСТНИКИ!$A$2:$L$1105,9,FALSE)</f>
        <v>#N/A</v>
      </c>
    </row>
    <row r="102" spans="1:10" x14ac:dyDescent="0.2">
      <c r="A102" s="212" t="s">
        <v>39</v>
      </c>
      <c r="B102" s="95" t="e">
        <f>VLOOKUP($F102,УЧАСТНИКИ!$A$2:$L$1105,3,FALSE)</f>
        <v>#N/A</v>
      </c>
      <c r="C102" s="213" t="e">
        <f>VLOOKUP($F102,УЧАСТНИКИ!$A$2:$L$1105,4,FALSE)</f>
        <v>#N/A</v>
      </c>
      <c r="D102" s="97" t="e">
        <f>VLOOKUP($F102,УЧАСТНИКИ!$A$2:$L$1105,5,FALSE)</f>
        <v>#N/A</v>
      </c>
      <c r="E102" s="214" t="e">
        <f>VLOOKUP($F102,УЧАСТНИКИ!$A$2:$L$1105,8,FALSE)</f>
        <v>#N/A</v>
      </c>
      <c r="F102" s="212"/>
      <c r="G102" s="212"/>
      <c r="H102" s="212"/>
      <c r="I102" s="212"/>
      <c r="J102" s="213" t="e">
        <f>VLOOKUP($F102,УЧАСТНИКИ!$A$2:$L$1105,9,FALSE)</f>
        <v>#N/A</v>
      </c>
    </row>
    <row r="103" spans="1:10" x14ac:dyDescent="0.2">
      <c r="A103" s="212" t="s">
        <v>39</v>
      </c>
      <c r="B103" s="95" t="e">
        <f>VLOOKUP($F103,УЧАСТНИКИ!$A$2:$L$1105,3,FALSE)</f>
        <v>#N/A</v>
      </c>
      <c r="C103" s="213" t="e">
        <f>VLOOKUP($F103,УЧАСТНИКИ!$A$2:$L$1105,4,FALSE)</f>
        <v>#N/A</v>
      </c>
      <c r="D103" s="97" t="e">
        <f>VLOOKUP($F103,УЧАСТНИКИ!$A$2:$L$1105,5,FALSE)</f>
        <v>#N/A</v>
      </c>
      <c r="E103" s="214" t="e">
        <f>VLOOKUP($F103,УЧАСТНИКИ!$A$2:$L$1105,8,FALSE)</f>
        <v>#N/A</v>
      </c>
      <c r="F103" s="212"/>
      <c r="G103" s="212"/>
      <c r="H103" s="212"/>
      <c r="I103" s="212"/>
      <c r="J103" s="213" t="e">
        <f>VLOOKUP($F103,УЧАСТНИКИ!$A$2:$L$1105,9,FALSE)</f>
        <v>#N/A</v>
      </c>
    </row>
    <row r="104" spans="1:10" x14ac:dyDescent="0.2">
      <c r="A104" s="212" t="s">
        <v>39</v>
      </c>
      <c r="B104" s="95" t="e">
        <f>VLOOKUP($F104,УЧАСТНИКИ!$A$2:$L$1105,3,FALSE)</f>
        <v>#N/A</v>
      </c>
      <c r="C104" s="213" t="e">
        <f>VLOOKUP($F104,УЧАСТНИКИ!$A$2:$L$1105,4,FALSE)</f>
        <v>#N/A</v>
      </c>
      <c r="D104" s="97" t="e">
        <f>VLOOKUP($F104,УЧАСТНИКИ!$A$2:$L$1105,5,FALSE)</f>
        <v>#N/A</v>
      </c>
      <c r="E104" s="214" t="e">
        <f>VLOOKUP($F104,УЧАСТНИКИ!$A$2:$L$1105,8,FALSE)</f>
        <v>#N/A</v>
      </c>
      <c r="F104" s="212"/>
      <c r="G104" s="212"/>
      <c r="H104" s="212"/>
      <c r="I104" s="212"/>
      <c r="J104" s="213" t="e">
        <f>VLOOKUP($F104,УЧАСТНИКИ!$A$2:$L$1105,9,FALSE)</f>
        <v>#N/A</v>
      </c>
    </row>
    <row r="105" spans="1:10" x14ac:dyDescent="0.2">
      <c r="A105" s="212" t="s">
        <v>39</v>
      </c>
      <c r="B105" s="95" t="e">
        <f>VLOOKUP($F105,УЧАСТНИКИ!$A$2:$L$1105,3,FALSE)</f>
        <v>#N/A</v>
      </c>
      <c r="C105" s="213" t="e">
        <f>VLOOKUP($F105,УЧАСТНИКИ!$A$2:$L$1105,4,FALSE)</f>
        <v>#N/A</v>
      </c>
      <c r="D105" s="97" t="e">
        <f>VLOOKUP($F105,УЧАСТНИКИ!$A$2:$L$1105,5,FALSE)</f>
        <v>#N/A</v>
      </c>
      <c r="E105" s="214" t="e">
        <f>VLOOKUP($F105,УЧАСТНИКИ!$A$2:$L$1105,8,FALSE)</f>
        <v>#N/A</v>
      </c>
      <c r="F105" s="212"/>
      <c r="G105" s="212"/>
      <c r="H105" s="212"/>
      <c r="I105" s="212"/>
      <c r="J105" s="213" t="e">
        <f>VLOOKUP($F105,УЧАСТНИКИ!$A$2:$L$1105,9,FALSE)</f>
        <v>#N/A</v>
      </c>
    </row>
    <row r="106" spans="1:10" x14ac:dyDescent="0.2">
      <c r="A106" s="212" t="s">
        <v>39</v>
      </c>
      <c r="B106" s="95" t="e">
        <f>VLOOKUP($F106,УЧАСТНИКИ!$A$2:$L$1105,3,FALSE)</f>
        <v>#N/A</v>
      </c>
      <c r="C106" s="213" t="e">
        <f>VLOOKUP($F106,УЧАСТНИКИ!$A$2:$L$1105,4,FALSE)</f>
        <v>#N/A</v>
      </c>
      <c r="D106" s="97" t="e">
        <f>VLOOKUP($F106,УЧАСТНИКИ!$A$2:$L$1105,5,FALSE)</f>
        <v>#N/A</v>
      </c>
      <c r="E106" s="214" t="e">
        <f>VLOOKUP($F106,УЧАСТНИКИ!$A$2:$L$1105,8,FALSE)</f>
        <v>#N/A</v>
      </c>
      <c r="F106" s="212"/>
      <c r="G106" s="212"/>
      <c r="H106" s="212"/>
      <c r="I106" s="212"/>
      <c r="J106" s="213" t="e">
        <f>VLOOKUP($F106,УЧАСТНИКИ!$A$2:$L$1105,9,FALSE)</f>
        <v>#N/A</v>
      </c>
    </row>
    <row r="107" spans="1:10" x14ac:dyDescent="0.2">
      <c r="A107" s="212"/>
      <c r="B107" s="95"/>
      <c r="C107" s="213"/>
      <c r="D107" s="97"/>
      <c r="E107" s="212"/>
      <c r="F107" s="212"/>
      <c r="G107" s="212"/>
      <c r="H107" s="212"/>
      <c r="I107" s="212"/>
      <c r="J107" s="213"/>
    </row>
    <row r="108" spans="1:10" x14ac:dyDescent="0.2">
      <c r="A108" s="212" t="s">
        <v>40</v>
      </c>
      <c r="B108" s="95" t="e">
        <f>VLOOKUP($F108,УЧАСТНИКИ!$A$2:$L$1105,3,FALSE)</f>
        <v>#N/A</v>
      </c>
      <c r="C108" s="213" t="e">
        <f>VLOOKUP($F108,УЧАСТНИКИ!$A$2:$L$1105,4,FALSE)</f>
        <v>#N/A</v>
      </c>
      <c r="D108" s="97" t="e">
        <f>VLOOKUP($F108,УЧАСТНИКИ!$A$2:$L$1105,5,FALSE)</f>
        <v>#N/A</v>
      </c>
      <c r="E108" s="214" t="e">
        <f>VLOOKUP($F108,УЧАСТНИКИ!$A$2:$L$1105,8,FALSE)</f>
        <v>#N/A</v>
      </c>
      <c r="F108" s="212"/>
      <c r="G108" s="212"/>
      <c r="H108" s="212"/>
      <c r="I108" s="212"/>
      <c r="J108" s="213" t="e">
        <f>VLOOKUP($F108,УЧАСТНИКИ!$A$2:$L$1105,9,FALSE)</f>
        <v>#N/A</v>
      </c>
    </row>
    <row r="109" spans="1:10" x14ac:dyDescent="0.2">
      <c r="A109" s="212" t="s">
        <v>40</v>
      </c>
      <c r="B109" s="95" t="e">
        <f>VLOOKUP($F109,УЧАСТНИКИ!$A$2:$L$1105,3,FALSE)</f>
        <v>#N/A</v>
      </c>
      <c r="C109" s="213" t="e">
        <f>VLOOKUP($F109,УЧАСТНИКИ!$A$2:$L$1105,4,FALSE)</f>
        <v>#N/A</v>
      </c>
      <c r="D109" s="97" t="e">
        <f>VLOOKUP($F109,УЧАСТНИКИ!$A$2:$L$1105,5,FALSE)</f>
        <v>#N/A</v>
      </c>
      <c r="E109" s="214" t="e">
        <f>VLOOKUP($F109,УЧАСТНИКИ!$A$2:$L$1105,8,FALSE)</f>
        <v>#N/A</v>
      </c>
      <c r="F109" s="212"/>
      <c r="G109" s="212"/>
      <c r="H109" s="212"/>
      <c r="I109" s="212"/>
      <c r="J109" s="213" t="e">
        <f>VLOOKUP($F109,УЧАСТНИКИ!$A$2:$L$1105,9,FALSE)</f>
        <v>#N/A</v>
      </c>
    </row>
    <row r="110" spans="1:10" x14ac:dyDescent="0.2">
      <c r="A110" s="212" t="s">
        <v>40</v>
      </c>
      <c r="B110" s="95" t="e">
        <f>VLOOKUP($F110,УЧАСТНИКИ!$A$2:$L$1105,3,FALSE)</f>
        <v>#N/A</v>
      </c>
      <c r="C110" s="213" t="e">
        <f>VLOOKUP($F110,УЧАСТНИКИ!$A$2:$L$1105,4,FALSE)</f>
        <v>#N/A</v>
      </c>
      <c r="D110" s="97" t="e">
        <f>VLOOKUP($F110,УЧАСТНИКИ!$A$2:$L$1105,5,FALSE)</f>
        <v>#N/A</v>
      </c>
      <c r="E110" s="214" t="e">
        <f>VLOOKUP($F110,УЧАСТНИКИ!$A$2:$L$1105,8,FALSE)</f>
        <v>#N/A</v>
      </c>
      <c r="F110" s="212"/>
      <c r="G110" s="212"/>
      <c r="H110" s="212"/>
      <c r="I110" s="212"/>
      <c r="J110" s="213" t="e">
        <f>VLOOKUP($F110,УЧАСТНИКИ!$A$2:$L$1105,9,FALSE)</f>
        <v>#N/A</v>
      </c>
    </row>
    <row r="111" spans="1:10" x14ac:dyDescent="0.2">
      <c r="A111" s="212" t="s">
        <v>40</v>
      </c>
      <c r="B111" s="95" t="e">
        <f>VLOOKUP($F111,УЧАСТНИКИ!$A$2:$L$1105,3,FALSE)</f>
        <v>#N/A</v>
      </c>
      <c r="C111" s="213" t="e">
        <f>VLOOKUP($F111,УЧАСТНИКИ!$A$2:$L$1105,4,FALSE)</f>
        <v>#N/A</v>
      </c>
      <c r="D111" s="97" t="e">
        <f>VLOOKUP($F111,УЧАСТНИКИ!$A$2:$L$1105,5,FALSE)</f>
        <v>#N/A</v>
      </c>
      <c r="E111" s="214" t="e">
        <f>VLOOKUP($F111,УЧАСТНИКИ!$A$2:$L$1105,8,FALSE)</f>
        <v>#N/A</v>
      </c>
      <c r="F111" s="212"/>
      <c r="G111" s="212"/>
      <c r="H111" s="212"/>
      <c r="I111" s="212"/>
      <c r="J111" s="213" t="e">
        <f>VLOOKUP($F111,УЧАСТНИКИ!$A$2:$L$1105,9,FALSE)</f>
        <v>#N/A</v>
      </c>
    </row>
    <row r="112" spans="1:10" x14ac:dyDescent="0.2">
      <c r="A112" s="212" t="s">
        <v>40</v>
      </c>
      <c r="B112" s="95" t="e">
        <f>VLOOKUP($F112,УЧАСТНИКИ!$A$2:$L$1105,3,FALSE)</f>
        <v>#N/A</v>
      </c>
      <c r="C112" s="213" t="e">
        <f>VLOOKUP($F112,УЧАСТНИКИ!$A$2:$L$1105,4,FALSE)</f>
        <v>#N/A</v>
      </c>
      <c r="D112" s="97" t="e">
        <f>VLOOKUP($F112,УЧАСТНИКИ!$A$2:$L$1105,5,FALSE)</f>
        <v>#N/A</v>
      </c>
      <c r="E112" s="214" t="e">
        <f>VLOOKUP($F112,УЧАСТНИКИ!$A$2:$L$1105,8,FALSE)</f>
        <v>#N/A</v>
      </c>
      <c r="F112" s="212"/>
      <c r="G112" s="212"/>
      <c r="H112" s="212"/>
      <c r="I112" s="212"/>
      <c r="J112" s="213" t="e">
        <f>VLOOKUP($F112,УЧАСТНИКИ!$A$2:$L$1105,9,FALSE)</f>
        <v>#N/A</v>
      </c>
    </row>
    <row r="113" spans="1:11" x14ac:dyDescent="0.2">
      <c r="A113" s="212" t="s">
        <v>40</v>
      </c>
      <c r="B113" s="95" t="e">
        <f>VLOOKUP($F113,УЧАСТНИКИ!$A$2:$L$1105,3,FALSE)</f>
        <v>#N/A</v>
      </c>
      <c r="C113" s="213" t="e">
        <f>VLOOKUP($F113,УЧАСТНИКИ!$A$2:$L$1105,4,FALSE)</f>
        <v>#N/A</v>
      </c>
      <c r="D113" s="97" t="e">
        <f>VLOOKUP($F113,УЧАСТНИКИ!$A$2:$L$1105,5,FALSE)</f>
        <v>#N/A</v>
      </c>
      <c r="E113" s="214" t="e">
        <f>VLOOKUP($F113,УЧАСТНИКИ!$A$2:$L$1105,8,FALSE)</f>
        <v>#N/A</v>
      </c>
      <c r="F113" s="212"/>
      <c r="G113" s="212"/>
      <c r="H113" s="212"/>
      <c r="I113" s="212"/>
      <c r="J113" s="213" t="e">
        <f>VLOOKUP($F113,УЧАСТНИКИ!$A$2:$L$1105,9,FALSE)</f>
        <v>#N/A</v>
      </c>
    </row>
    <row r="114" spans="1:11" x14ac:dyDescent="0.2">
      <c r="A114" s="212"/>
      <c r="B114" s="95"/>
      <c r="C114" s="213"/>
      <c r="D114" s="97"/>
      <c r="E114" s="212"/>
      <c r="F114" s="212"/>
      <c r="G114" s="212"/>
      <c r="H114" s="212"/>
      <c r="I114" s="212"/>
      <c r="J114" s="213"/>
    </row>
    <row r="115" spans="1:11" x14ac:dyDescent="0.2">
      <c r="A115" s="212" t="s">
        <v>61</v>
      </c>
      <c r="B115" s="95" t="e">
        <f>VLOOKUP($F115,УЧАСТНИКИ!$A$2:$L$1105,3,FALSE)</f>
        <v>#N/A</v>
      </c>
      <c r="C115" s="213" t="e">
        <f>VLOOKUP($F115,УЧАСТНИКИ!$A$2:$L$1105,4,FALSE)</f>
        <v>#N/A</v>
      </c>
      <c r="D115" s="97" t="e">
        <f>VLOOKUP($F115,УЧАСТНИКИ!$A$2:$L$1105,5,FALSE)</f>
        <v>#N/A</v>
      </c>
      <c r="E115" s="214" t="e">
        <f>VLOOKUP($F115,УЧАСТНИКИ!$A$2:$L$1105,8,FALSE)</f>
        <v>#N/A</v>
      </c>
      <c r="F115" s="212"/>
      <c r="G115" s="212"/>
      <c r="H115" s="212"/>
      <c r="I115" s="212"/>
      <c r="J115" s="213" t="e">
        <f>VLOOKUP($F115,УЧАСТНИКИ!$A$2:$L$1105,9,FALSE)</f>
        <v>#N/A</v>
      </c>
    </row>
    <row r="116" spans="1:11" x14ac:dyDescent="0.2">
      <c r="A116" s="212" t="s">
        <v>61</v>
      </c>
      <c r="B116" s="95" t="e">
        <f>VLOOKUP($F116,УЧАСТНИКИ!$A$2:$L$1105,3,FALSE)</f>
        <v>#N/A</v>
      </c>
      <c r="C116" s="213" t="e">
        <f>VLOOKUP($F116,УЧАСТНИКИ!$A$2:$L$1105,4,FALSE)</f>
        <v>#N/A</v>
      </c>
      <c r="D116" s="97" t="e">
        <f>VLOOKUP($F116,УЧАСТНИКИ!$A$2:$L$1105,5,FALSE)</f>
        <v>#N/A</v>
      </c>
      <c r="E116" s="214" t="e">
        <f>VLOOKUP($F116,УЧАСТНИКИ!$A$2:$L$1105,8,FALSE)</f>
        <v>#N/A</v>
      </c>
      <c r="F116" s="212"/>
      <c r="G116" s="212"/>
      <c r="H116" s="212"/>
      <c r="I116" s="212"/>
      <c r="J116" s="213" t="e">
        <f>VLOOKUP($F116,УЧАСТНИКИ!$A$2:$L$1105,9,FALSE)</f>
        <v>#N/A</v>
      </c>
    </row>
    <row r="117" spans="1:11" x14ac:dyDescent="0.2">
      <c r="A117" s="212" t="s">
        <v>61</v>
      </c>
      <c r="B117" s="95" t="e">
        <f>VLOOKUP($F117,УЧАСТНИКИ!$A$2:$L$1105,3,FALSE)</f>
        <v>#N/A</v>
      </c>
      <c r="C117" s="213" t="e">
        <f>VLOOKUP($F117,УЧАСТНИКИ!$A$2:$L$1105,4,FALSE)</f>
        <v>#N/A</v>
      </c>
      <c r="D117" s="97" t="e">
        <f>VLOOKUP($F117,УЧАСТНИКИ!$A$2:$L$1105,5,FALSE)</f>
        <v>#N/A</v>
      </c>
      <c r="E117" s="214" t="e">
        <f>VLOOKUP($F117,УЧАСТНИКИ!$A$2:$L$1105,8,FALSE)</f>
        <v>#N/A</v>
      </c>
      <c r="F117" s="212"/>
      <c r="G117" s="212"/>
      <c r="H117" s="212"/>
      <c r="I117" s="212"/>
      <c r="J117" s="213" t="e">
        <f>VLOOKUP($F117,УЧАСТНИКИ!$A$2:$L$1105,9,FALSE)</f>
        <v>#N/A</v>
      </c>
    </row>
    <row r="118" spans="1:11" x14ac:dyDescent="0.2">
      <c r="A118" s="212" t="s">
        <v>61</v>
      </c>
      <c r="B118" s="95" t="e">
        <f>VLOOKUP($F118,УЧАСТНИКИ!$A$2:$L$1105,3,FALSE)</f>
        <v>#N/A</v>
      </c>
      <c r="C118" s="213" t="e">
        <f>VLOOKUP($F118,УЧАСТНИКИ!$A$2:$L$1105,4,FALSE)</f>
        <v>#N/A</v>
      </c>
      <c r="D118" s="97" t="e">
        <f>VLOOKUP($F118,УЧАСТНИКИ!$A$2:$L$1105,5,FALSE)</f>
        <v>#N/A</v>
      </c>
      <c r="E118" s="214" t="e">
        <f>VLOOKUP($F118,УЧАСТНИКИ!$A$2:$L$1105,8,FALSE)</f>
        <v>#N/A</v>
      </c>
      <c r="F118" s="212"/>
      <c r="G118" s="212"/>
      <c r="H118" s="212"/>
      <c r="I118" s="212"/>
      <c r="J118" s="213" t="e">
        <f>VLOOKUP($F118,УЧАСТНИКИ!$A$2:$L$1105,9,FALSE)</f>
        <v>#N/A</v>
      </c>
    </row>
    <row r="119" spans="1:11" x14ac:dyDescent="0.2">
      <c r="A119" s="212" t="s">
        <v>61</v>
      </c>
      <c r="B119" s="95" t="e">
        <f>VLOOKUP($F119,УЧАСТНИКИ!$A$2:$L$1105,3,FALSE)</f>
        <v>#N/A</v>
      </c>
      <c r="C119" s="213" t="e">
        <f>VLOOKUP($F119,УЧАСТНИКИ!$A$2:$L$1105,4,FALSE)</f>
        <v>#N/A</v>
      </c>
      <c r="D119" s="97" t="e">
        <f>VLOOKUP($F119,УЧАСТНИКИ!$A$2:$L$1105,5,FALSE)</f>
        <v>#N/A</v>
      </c>
      <c r="E119" s="214" t="e">
        <f>VLOOKUP($F119,УЧАСТНИКИ!$A$2:$L$1105,8,FALSE)</f>
        <v>#N/A</v>
      </c>
      <c r="F119" s="212"/>
      <c r="G119" s="212"/>
      <c r="H119" s="212"/>
      <c r="I119" s="212"/>
      <c r="J119" s="213" t="e">
        <f>VLOOKUP($F119,УЧАСТНИКИ!$A$2:$L$1105,9,FALSE)</f>
        <v>#N/A</v>
      </c>
    </row>
    <row r="120" spans="1:11" x14ac:dyDescent="0.2">
      <c r="A120" s="212" t="s">
        <v>61</v>
      </c>
      <c r="B120" s="95" t="e">
        <f>VLOOKUP($F120,УЧАСТНИКИ!$A$2:$L$1105,3,FALSE)</f>
        <v>#N/A</v>
      </c>
      <c r="C120" s="213" t="e">
        <f>VLOOKUP($F120,УЧАСТНИКИ!$A$2:$L$1105,4,FALSE)</f>
        <v>#N/A</v>
      </c>
      <c r="D120" s="97" t="e">
        <f>VLOOKUP($F120,УЧАСТНИКИ!$A$2:$L$1105,5,FALSE)</f>
        <v>#N/A</v>
      </c>
      <c r="E120" s="214" t="e">
        <f>VLOOKUP($F120,УЧАСТНИКИ!$A$2:$L$1105,8,FALSE)</f>
        <v>#N/A</v>
      </c>
      <c r="F120" s="212"/>
      <c r="G120" s="212"/>
      <c r="H120" s="212"/>
      <c r="I120" s="212"/>
      <c r="J120" s="213" t="e">
        <f>VLOOKUP($F120,УЧАСТНИКИ!$A$2:$L$1105,9,FALSE)</f>
        <v>#N/A</v>
      </c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15.75" x14ac:dyDescent="0.25">
      <c r="A124" s="248" t="s">
        <v>55</v>
      </c>
      <c r="B124" s="87"/>
      <c r="D124" s="205" t="s">
        <v>178</v>
      </c>
      <c r="E124" s="248"/>
      <c r="F124" s="23"/>
      <c r="G124" s="23"/>
      <c r="H124" s="23"/>
      <c r="I124" s="23"/>
      <c r="J124" s="23"/>
      <c r="K124" s="23"/>
    </row>
    <row r="125" spans="1:11" ht="15.75" x14ac:dyDescent="0.25">
      <c r="A125" s="248" t="s">
        <v>51</v>
      </c>
      <c r="D125" s="205" t="s">
        <v>1267</v>
      </c>
      <c r="F125" s="23"/>
      <c r="G125" s="23"/>
      <c r="H125" s="23"/>
      <c r="I125" s="23"/>
      <c r="J125" s="23"/>
      <c r="K125" s="23"/>
    </row>
    <row r="126" spans="1:11" ht="15.75" x14ac:dyDescent="0.25">
      <c r="A126" s="282" t="s">
        <v>52</v>
      </c>
      <c r="B126" s="282"/>
      <c r="D126" s="205" t="s">
        <v>1268</v>
      </c>
      <c r="F126" s="23"/>
      <c r="G126" s="23"/>
      <c r="H126" s="23"/>
      <c r="I126" s="23"/>
      <c r="J126" s="23"/>
      <c r="K126" s="23"/>
    </row>
    <row r="127" spans="1:11" ht="15.75" x14ac:dyDescent="0.25">
      <c r="A127" s="282"/>
      <c r="B127" s="282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</sheetData>
  <mergeCells count="6">
    <mergeCell ref="A1:J1"/>
    <mergeCell ref="A2:J2"/>
    <mergeCell ref="A3:J3"/>
    <mergeCell ref="A127:B127"/>
    <mergeCell ref="E4:J4"/>
    <mergeCell ref="A126:B126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N90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0" style="63" customWidth="1"/>
    <col min="3" max="3" width="11.42578125" style="63" customWidth="1"/>
    <col min="4" max="4" width="36.85546875" style="63" customWidth="1"/>
    <col min="5" max="5" width="9.7109375" style="63" customWidth="1"/>
    <col min="6" max="6" width="7.7109375" style="63" customWidth="1"/>
    <col min="7" max="7" width="7" style="63" customWidth="1"/>
    <col min="8" max="8" width="21.140625" style="63" customWidth="1"/>
    <col min="9" max="9" width="6.85546875" style="63" customWidth="1"/>
    <col min="10" max="10" width="8.28515625" style="63" customWidth="1"/>
    <col min="11" max="11" width="6" style="63" customWidth="1"/>
    <col min="12" max="16384" width="9.140625" style="63"/>
  </cols>
  <sheetData>
    <row r="1" spans="1:14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55"/>
      <c r="L1" s="55"/>
      <c r="M1" s="55"/>
      <c r="N1" s="55"/>
    </row>
    <row r="2" spans="1:14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64"/>
      <c r="L2" s="55"/>
      <c r="M2" s="55"/>
      <c r="N2" s="55"/>
    </row>
    <row r="3" spans="1:14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64"/>
      <c r="L3" s="55"/>
      <c r="M3" s="55"/>
      <c r="N3" s="55"/>
    </row>
    <row r="4" spans="1:14" ht="15" x14ac:dyDescent="0.2">
      <c r="A4" s="194"/>
      <c r="B4" s="194"/>
      <c r="C4" s="194"/>
      <c r="D4" s="194"/>
      <c r="E4" s="288" t="s">
        <v>176</v>
      </c>
      <c r="F4" s="288"/>
      <c r="G4" s="288"/>
      <c r="H4" s="288"/>
      <c r="I4" s="288"/>
      <c r="J4" s="288"/>
      <c r="K4" s="64"/>
      <c r="L4" s="55"/>
      <c r="M4" s="55"/>
      <c r="N4" s="55"/>
    </row>
    <row r="5" spans="1:14" x14ac:dyDescent="0.2">
      <c r="A5" s="18" t="str">
        <f>d_4</f>
        <v>МУЖЧИНЫ</v>
      </c>
      <c r="B5" s="194"/>
      <c r="C5" s="197" t="s">
        <v>158</v>
      </c>
      <c r="D5" s="194" t="s">
        <v>200</v>
      </c>
      <c r="E5" s="194"/>
      <c r="F5" s="18" t="str">
        <f>d_1</f>
        <v>04.09.2019г.</v>
      </c>
      <c r="H5" s="34" t="s">
        <v>161</v>
      </c>
      <c r="I5" s="15" t="s">
        <v>1269</v>
      </c>
      <c r="K5" s="65"/>
    </row>
    <row r="6" spans="1:14" x14ac:dyDescent="0.2">
      <c r="A6" s="15" t="s">
        <v>139</v>
      </c>
      <c r="B6" s="141"/>
      <c r="C6" s="197" t="s">
        <v>159</v>
      </c>
      <c r="D6" s="15" t="s">
        <v>201</v>
      </c>
      <c r="E6" s="15"/>
      <c r="H6" s="34" t="s">
        <v>162</v>
      </c>
      <c r="I6" s="195"/>
      <c r="K6" s="65"/>
    </row>
    <row r="7" spans="1:14" ht="12.75" customHeight="1" x14ac:dyDescent="0.2">
      <c r="A7" s="67" t="s">
        <v>148</v>
      </c>
      <c r="C7" s="197" t="s">
        <v>160</v>
      </c>
      <c r="D7" s="15" t="s">
        <v>202</v>
      </c>
      <c r="F7" s="15"/>
      <c r="G7" s="13"/>
      <c r="H7" s="13"/>
      <c r="I7" s="141"/>
      <c r="J7" s="19" t="str">
        <f>d_5</f>
        <v>г. Сочи, ул. Бзугу 2, ст. им. Славы Метревели</v>
      </c>
      <c r="K7" s="65"/>
    </row>
    <row r="8" spans="1:14" ht="24" customHeight="1" x14ac:dyDescent="0.2">
      <c r="A8" s="111" t="s">
        <v>54</v>
      </c>
      <c r="B8" s="111" t="s">
        <v>137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2" t="s">
        <v>45</v>
      </c>
      <c r="J8" s="111" t="s">
        <v>56</v>
      </c>
    </row>
    <row r="9" spans="1:14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4" x14ac:dyDescent="0.2">
      <c r="A10" s="212" t="s">
        <v>34</v>
      </c>
      <c r="B10" s="95"/>
      <c r="C10" s="96"/>
      <c r="D10" s="97"/>
      <c r="E10" s="214"/>
      <c r="F10" s="212"/>
      <c r="G10" s="212"/>
      <c r="H10" s="212"/>
      <c r="I10" s="212"/>
      <c r="J10" s="213"/>
    </row>
    <row r="11" spans="1:14" s="174" customFormat="1" x14ac:dyDescent="0.2">
      <c r="A11" s="212" t="s">
        <v>35</v>
      </c>
      <c r="B11" s="175" t="str">
        <f>VLOOKUP($F11,УЧАСТНИКИ!$A$2:$L$1105,3,FALSE)</f>
        <v>Спиридонов Олег</v>
      </c>
      <c r="C11" s="176" t="str">
        <f>VLOOKUP($F11,УЧАСТНИКИ!$A$2:$L$1105,4,FALSE)</f>
        <v>16.08.1999</v>
      </c>
      <c r="D11" s="177" t="str">
        <f>VLOOKUP($F11,УЧАСТНИКИ!$A$2:$L$1105,5,FALSE)</f>
        <v>Калининградская область Санкт-Петербург</v>
      </c>
      <c r="E11" s="237" t="str">
        <f>VLOOKUP($F11,УЧАСТНИКИ!$A$2:$L$1105,8,FALSE)</f>
        <v>МС</v>
      </c>
      <c r="F11" s="212" t="s">
        <v>1203</v>
      </c>
      <c r="G11" s="212"/>
      <c r="H11" s="212"/>
      <c r="I11" s="212"/>
      <c r="J11" s="212" t="s">
        <v>121</v>
      </c>
    </row>
    <row r="12" spans="1:14" s="174" customFormat="1" x14ac:dyDescent="0.2">
      <c r="A12" s="212" t="s">
        <v>36</v>
      </c>
      <c r="B12" s="175" t="str">
        <f>VLOOKUP($F12,УЧАСТНИКИ!$A$2:$L$1105,3,FALSE)</f>
        <v>Рудченко Александр</v>
      </c>
      <c r="C12" s="176" t="str">
        <f>VLOOKUP($F12,УЧАСТНИКИ!$A$2:$L$1105,4,FALSE)</f>
        <v>08.03.1999</v>
      </c>
      <c r="D12" s="177" t="str">
        <f>VLOOKUP($F12,УЧАСТНИКИ!$A$2:$L$1105,5,FALSE)</f>
        <v xml:space="preserve">Московская область </v>
      </c>
      <c r="E12" s="237" t="str">
        <f>VLOOKUP($F12,УЧАСТНИКИ!$A$2:$L$1105,8,FALSE)</f>
        <v>КМС</v>
      </c>
      <c r="F12" s="212" t="s">
        <v>87</v>
      </c>
      <c r="G12" s="212"/>
      <c r="H12" s="212"/>
      <c r="I12" s="212"/>
      <c r="J12" s="212"/>
    </row>
    <row r="13" spans="1:14" s="174" customFormat="1" x14ac:dyDescent="0.2">
      <c r="A13" s="212" t="s">
        <v>37</v>
      </c>
      <c r="B13" s="175" t="str">
        <f>VLOOKUP($F13,УЧАСТНИКИ!$A$2:$L$1105,3,FALSE)</f>
        <v>Шабанов Константин</v>
      </c>
      <c r="C13" s="176" t="str">
        <f>VLOOKUP($F13,УЧАСТНИКИ!$A$2:$L$1105,4,FALSE)</f>
        <v>17.11.1989</v>
      </c>
      <c r="D13" s="177" t="str">
        <f>VLOOKUP($F13,УЧАСТНИКИ!$A$2:$L$1105,5,FALSE)</f>
        <v>Москва Псковская область</v>
      </c>
      <c r="E13" s="237" t="str">
        <f>VLOOKUP($F13,УЧАСТНИКИ!$A$2:$L$1105,8,FALSE)</f>
        <v>МСМК</v>
      </c>
      <c r="F13" s="212" t="s">
        <v>107</v>
      </c>
      <c r="G13" s="212"/>
      <c r="H13" s="212"/>
      <c r="I13" s="212"/>
      <c r="J13" s="212" t="s">
        <v>121</v>
      </c>
      <c r="L13" s="178"/>
    </row>
    <row r="14" spans="1:14" ht="25.5" x14ac:dyDescent="0.2">
      <c r="A14" s="212" t="s">
        <v>38</v>
      </c>
      <c r="B14" s="95" t="str">
        <f>VLOOKUP($F14,УЧАСТНИКИ!$A$2:$L$1105,3,FALSE)</f>
        <v>Челноков Константин</v>
      </c>
      <c r="C14" s="96" t="str">
        <f>VLOOKUP($F14,УЧАСТНИКИ!$A$2:$L$1105,4,FALSE)</f>
        <v>01.11.1986</v>
      </c>
      <c r="D14" s="97" t="str">
        <f>VLOOKUP($F14,УЧАСТНИКИ!$A$2:$L$1105,5,FALSE)</f>
        <v>Краснодарский край Карачаево-Черкесская республика</v>
      </c>
      <c r="E14" s="214" t="str">
        <f>VLOOKUP($F14,УЧАСТНИКИ!$A$2:$L$1105,8,FALSE)</f>
        <v>МС</v>
      </c>
      <c r="F14" s="212" t="s">
        <v>1138</v>
      </c>
      <c r="G14" s="212"/>
      <c r="H14" s="212"/>
      <c r="I14" s="212"/>
      <c r="J14" s="213" t="s">
        <v>121</v>
      </c>
    </row>
    <row r="15" spans="1:14" x14ac:dyDescent="0.2">
      <c r="A15" s="212" t="s">
        <v>39</v>
      </c>
      <c r="B15" s="95" t="str">
        <f>VLOOKUP($F15,УЧАСТНИКИ!$A$2:$L$1105,3,FALSE)</f>
        <v>Хайлов Андрей</v>
      </c>
      <c r="C15" s="96" t="str">
        <f>VLOOKUP($F15,УЧАСТНИКИ!$A$2:$L$1105,4,FALSE)</f>
        <v>03.07.1989</v>
      </c>
      <c r="D15" s="97" t="str">
        <f>VLOOKUP($F15,УЧАСТНИКИ!$A$2:$L$1105,5,FALSE)</f>
        <v xml:space="preserve">Кемеровская область </v>
      </c>
      <c r="E15" s="214" t="str">
        <f>VLOOKUP($F15,УЧАСТНИКИ!$A$2:$L$1105,8,FALSE)</f>
        <v>МС</v>
      </c>
      <c r="F15" s="212" t="s">
        <v>1104</v>
      </c>
      <c r="G15" s="212"/>
      <c r="H15" s="212"/>
      <c r="I15" s="212"/>
      <c r="J15" s="213"/>
    </row>
    <row r="16" spans="1:14" x14ac:dyDescent="0.2">
      <c r="A16" s="212" t="s">
        <v>40</v>
      </c>
      <c r="B16" s="95" t="str">
        <f>VLOOKUP($F16,УЧАСТНИКИ!$A$2:$L$1105,3,FALSE)</f>
        <v>Киреев Кирилл</v>
      </c>
      <c r="C16" s="96" t="str">
        <f>VLOOKUP($F16,УЧАСТНИКИ!$A$2:$L$1105,4,FALSE)</f>
        <v>28.08.1997</v>
      </c>
      <c r="D16" s="97" t="str">
        <f>VLOOKUP($F16,УЧАСТНИКИ!$A$2:$L$1105,5,FALSE)</f>
        <v xml:space="preserve">Ростовская область </v>
      </c>
      <c r="E16" s="214" t="str">
        <f>VLOOKUP($F16,УЧАСТНИКИ!$A$2:$L$1105,8,FALSE)</f>
        <v>МС</v>
      </c>
      <c r="F16" s="212" t="s">
        <v>1150</v>
      </c>
      <c r="G16" s="212"/>
      <c r="H16" s="212"/>
      <c r="I16" s="212"/>
      <c r="J16" s="213"/>
    </row>
    <row r="17" spans="1:11" x14ac:dyDescent="0.2">
      <c r="A17" s="212" t="s">
        <v>61</v>
      </c>
      <c r="B17" s="95"/>
      <c r="C17" s="96"/>
      <c r="D17" s="97"/>
      <c r="E17" s="214"/>
      <c r="F17" s="212"/>
      <c r="G17" s="212"/>
      <c r="H17" s="212"/>
      <c r="I17" s="212"/>
      <c r="J17" s="213"/>
    </row>
    <row r="18" spans="1:11" x14ac:dyDescent="0.2">
      <c r="A18" s="221"/>
      <c r="B18" s="222" t="s">
        <v>42</v>
      </c>
      <c r="C18" s="223"/>
      <c r="D18" s="223"/>
      <c r="E18" s="223"/>
      <c r="F18" s="223"/>
      <c r="G18" s="223"/>
      <c r="H18" s="223"/>
      <c r="I18" s="223"/>
      <c r="J18" s="224"/>
      <c r="K18" s="9"/>
    </row>
    <row r="19" spans="1:11" x14ac:dyDescent="0.2">
      <c r="A19" s="212" t="s">
        <v>34</v>
      </c>
      <c r="B19" s="95"/>
      <c r="C19" s="96"/>
      <c r="D19" s="97"/>
      <c r="E19" s="214"/>
      <c r="F19" s="212"/>
      <c r="G19" s="212"/>
      <c r="H19" s="212"/>
      <c r="I19" s="212"/>
      <c r="J19" s="213"/>
    </row>
    <row r="20" spans="1:11" x14ac:dyDescent="0.2">
      <c r="A20" s="212" t="s">
        <v>35</v>
      </c>
      <c r="B20" s="95" t="str">
        <f>VLOOKUP($F20,УЧАСТНИКИ!$A$2:$L$1105,3,FALSE)</f>
        <v>Васильев Артём</v>
      </c>
      <c r="C20" s="96" t="str">
        <f>VLOOKUP($F20,УЧАСТНИКИ!$A$2:$L$1105,4,FALSE)</f>
        <v>09.11.1999</v>
      </c>
      <c r="D20" s="97" t="str">
        <f>VLOOKUP($F20,УЧАСТНИКИ!$A$2:$L$1105,5,FALSE)</f>
        <v xml:space="preserve">Санкт-Петербург </v>
      </c>
      <c r="E20" s="214" t="str">
        <f>VLOOKUP($F20,УЧАСТНИКИ!$A$2:$L$1105,8,FALSE)</f>
        <v>КМС</v>
      </c>
      <c r="F20" s="212" t="s">
        <v>1187</v>
      </c>
      <c r="G20" s="212"/>
      <c r="H20" s="212"/>
      <c r="I20" s="212"/>
      <c r="J20" s="213" t="s">
        <v>121</v>
      </c>
    </row>
    <row r="21" spans="1:11" x14ac:dyDescent="0.2">
      <c r="A21" s="212" t="s">
        <v>36</v>
      </c>
      <c r="B21" s="95" t="str">
        <f>VLOOKUP($F21,УЧАСТНИКИ!$A$2:$L$1105,3,FALSE)</f>
        <v>Лобков Максим</v>
      </c>
      <c r="C21" s="96" t="str">
        <f>VLOOKUP($F21,УЧАСТНИКИ!$A$2:$L$1105,4,FALSE)</f>
        <v>20.05.1997</v>
      </c>
      <c r="D21" s="97" t="str">
        <f>VLOOKUP($F21,УЧАСТНИКИ!$A$2:$L$1105,5,FALSE)</f>
        <v xml:space="preserve">Волгоградская область </v>
      </c>
      <c r="E21" s="214" t="str">
        <f>VLOOKUP($F21,УЧАСТНИКИ!$A$2:$L$1105,8,FALSE)</f>
        <v>МС</v>
      </c>
      <c r="F21" s="212" t="s">
        <v>1162</v>
      </c>
      <c r="G21" s="212"/>
      <c r="H21" s="212"/>
      <c r="I21" s="212"/>
      <c r="J21" s="213"/>
    </row>
    <row r="22" spans="1:11" x14ac:dyDescent="0.2">
      <c r="A22" s="212" t="s">
        <v>37</v>
      </c>
      <c r="B22" s="95" t="str">
        <f>VLOOKUP($F22,УЧАСТНИКИ!$A$2:$L$1105,3,FALSE)</f>
        <v>Шабанов Филипп</v>
      </c>
      <c r="C22" s="96" t="str">
        <f>VLOOKUP($F22,УЧАСТНИКИ!$A$2:$L$1105,4,FALSE)</f>
        <v>29.01.1991</v>
      </c>
      <c r="D22" s="97" t="str">
        <f>VLOOKUP($F22,УЧАСТНИКИ!$A$2:$L$1105,5,FALSE)</f>
        <v>Москва Псковская область</v>
      </c>
      <c r="E22" s="214" t="str">
        <f>VLOOKUP($F22,УЧАСТНИКИ!$A$2:$L$1105,8,FALSE)</f>
        <v>МС</v>
      </c>
      <c r="F22" s="212" t="s">
        <v>108</v>
      </c>
      <c r="G22" s="212"/>
      <c r="H22" s="212"/>
      <c r="I22" s="212"/>
      <c r="J22" s="213" t="s">
        <v>121</v>
      </c>
    </row>
    <row r="23" spans="1:11" ht="25.5" x14ac:dyDescent="0.2">
      <c r="A23" s="212" t="s">
        <v>38</v>
      </c>
      <c r="B23" s="95" t="str">
        <f>VLOOKUP($F23,УЧАСТНИКИ!$A$2:$L$1105,3,FALSE)</f>
        <v>Ежов Денис</v>
      </c>
      <c r="C23" s="96" t="str">
        <f>VLOOKUP($F23,УЧАСТНИКИ!$A$2:$L$1105,4,FALSE)</f>
        <v>18.03.1994</v>
      </c>
      <c r="D23" s="97" t="str">
        <f>VLOOKUP($F23,УЧАСТНИКИ!$A$2:$L$1105,5,FALSE)</f>
        <v>Краснодарский край Кабардино-Балкарская республика</v>
      </c>
      <c r="E23" s="214" t="str">
        <f>VLOOKUP($F23,УЧАСТНИКИ!$A$2:$L$1105,8,FALSE)</f>
        <v>МС</v>
      </c>
      <c r="F23" s="212" t="s">
        <v>1121</v>
      </c>
      <c r="G23" s="212"/>
      <c r="H23" s="212"/>
      <c r="I23" s="212"/>
      <c r="J23" s="213"/>
    </row>
    <row r="24" spans="1:11" x14ac:dyDescent="0.2">
      <c r="A24" s="212" t="s">
        <v>39</v>
      </c>
      <c r="B24" s="95" t="str">
        <f>VLOOKUP($F24,УЧАСТНИКИ!$A$2:$L$1105,3,FALSE)</f>
        <v>Ширягин Герман</v>
      </c>
      <c r="C24" s="96" t="str">
        <f>VLOOKUP($F24,УЧАСТНИКИ!$A$2:$L$1105,4,FALSE)</f>
        <v>22.07.1998</v>
      </c>
      <c r="D24" s="97" t="str">
        <f>VLOOKUP($F24,УЧАСТНИКИ!$A$2:$L$1105,5,FALSE)</f>
        <v xml:space="preserve">Санкт-Петербург </v>
      </c>
      <c r="E24" s="214" t="str">
        <f>VLOOKUP($F24,УЧАСТНИКИ!$A$2:$L$1105,8,FALSE)</f>
        <v>КМС</v>
      </c>
      <c r="F24" s="212" t="s">
        <v>1209</v>
      </c>
      <c r="G24" s="212"/>
      <c r="H24" s="212"/>
      <c r="I24" s="212"/>
      <c r="J24" s="213" t="s">
        <v>121</v>
      </c>
    </row>
    <row r="25" spans="1:11" x14ac:dyDescent="0.2">
      <c r="A25" s="212" t="s">
        <v>40</v>
      </c>
      <c r="B25" s="95" t="str">
        <f>VLOOKUP($F25,УЧАСТНИКИ!$A$2:$L$1105,3,FALSE)</f>
        <v>Солодов Сергей</v>
      </c>
      <c r="C25" s="96" t="str">
        <f>VLOOKUP($F25,УЧАСТНИКИ!$A$2:$L$1105,4,FALSE)</f>
        <v>03.01.1996</v>
      </c>
      <c r="D25" s="97" t="str">
        <f>VLOOKUP($F25,УЧАСТНИКИ!$A$2:$L$1105,5,FALSE)</f>
        <v xml:space="preserve">Санкт-Петербург </v>
      </c>
      <c r="E25" s="214" t="str">
        <f>VLOOKUP($F25,УЧАСТНИКИ!$A$2:$L$1105,8,FALSE)</f>
        <v>МС</v>
      </c>
      <c r="F25" s="212" t="s">
        <v>1202</v>
      </c>
      <c r="G25" s="212"/>
      <c r="H25" s="212"/>
      <c r="I25" s="212"/>
      <c r="J25" s="213"/>
    </row>
    <row r="26" spans="1:11" x14ac:dyDescent="0.2">
      <c r="A26" s="212">
        <v>8</v>
      </c>
      <c r="B26" s="95"/>
      <c r="C26" s="96"/>
      <c r="D26" s="97"/>
      <c r="E26" s="214"/>
      <c r="F26" s="212"/>
      <c r="G26" s="212"/>
      <c r="H26" s="212"/>
      <c r="I26" s="212"/>
      <c r="J26" s="213"/>
    </row>
    <row r="27" spans="1:11" hidden="1" x14ac:dyDescent="0.2">
      <c r="A27" s="221"/>
      <c r="B27" s="222" t="s">
        <v>43</v>
      </c>
      <c r="C27" s="223"/>
      <c r="D27" s="223"/>
      <c r="E27" s="223"/>
      <c r="F27" s="223"/>
      <c r="G27" s="223"/>
      <c r="H27" s="223"/>
      <c r="I27" s="223"/>
      <c r="J27" s="224"/>
    </row>
    <row r="28" spans="1:11" hidden="1" x14ac:dyDescent="0.2">
      <c r="A28" s="212" t="s">
        <v>34</v>
      </c>
      <c r="B28" s="95" t="e">
        <f>VLOOKUP($F28,УЧАСТНИКИ!$A$2:$L$1105,3,FALSE)</f>
        <v>#N/A</v>
      </c>
      <c r="C28" s="96" t="e">
        <f>VLOOKUP($F28,УЧАСТНИКИ!$A$2:$L$1105,4,FALSE)</f>
        <v>#N/A</v>
      </c>
      <c r="D28" s="97" t="e">
        <f>VLOOKUP($F28,УЧАСТНИКИ!$A$2:$L$1105,5,FALSE)</f>
        <v>#N/A</v>
      </c>
      <c r="E28" s="214" t="e">
        <f>VLOOKUP($F28,УЧАСТНИКИ!$A$2:$L$1105,8,FALSE)</f>
        <v>#N/A</v>
      </c>
      <c r="F28" s="212"/>
      <c r="G28" s="212"/>
      <c r="H28" s="212"/>
      <c r="I28" s="212"/>
      <c r="J28" s="213" t="e">
        <f>VLOOKUP($F28,УЧАСТНИКИ!$A$2:$L$1105,9,FALSE)</f>
        <v>#N/A</v>
      </c>
    </row>
    <row r="29" spans="1:11" hidden="1" x14ac:dyDescent="0.2">
      <c r="A29" s="212" t="s">
        <v>35</v>
      </c>
      <c r="B29" s="95" t="e">
        <f>VLOOKUP($F29,УЧАСТНИКИ!$A$2:$L$1105,3,FALSE)</f>
        <v>#N/A</v>
      </c>
      <c r="C29" s="96" t="e">
        <f>VLOOKUP($F29,УЧАСТНИКИ!$A$2:$L$1105,4,FALSE)</f>
        <v>#N/A</v>
      </c>
      <c r="D29" s="97" t="e">
        <f>VLOOKUP($F29,УЧАСТНИКИ!$A$2:$L$1105,5,FALSE)</f>
        <v>#N/A</v>
      </c>
      <c r="E29" s="214" t="e">
        <f>VLOOKUP($F29,УЧАСТНИКИ!$A$2:$L$1105,8,FALSE)</f>
        <v>#N/A</v>
      </c>
      <c r="F29" s="212"/>
      <c r="G29" s="212"/>
      <c r="H29" s="212"/>
      <c r="I29" s="212"/>
      <c r="J29" s="213" t="e">
        <f>VLOOKUP($F29,УЧАСТНИКИ!$A$2:$L$1105,9,FALSE)</f>
        <v>#N/A</v>
      </c>
    </row>
    <row r="30" spans="1:11" hidden="1" x14ac:dyDescent="0.2">
      <c r="A30" s="212" t="s">
        <v>36</v>
      </c>
      <c r="B30" s="95" t="e">
        <f>VLOOKUP($F30,УЧАСТНИКИ!$A$2:$L$1105,3,FALSE)</f>
        <v>#N/A</v>
      </c>
      <c r="C30" s="96" t="e">
        <f>VLOOKUP($F30,УЧАСТНИКИ!$A$2:$L$1105,4,FALSE)</f>
        <v>#N/A</v>
      </c>
      <c r="D30" s="97" t="e">
        <f>VLOOKUP($F30,УЧАСТНИКИ!$A$2:$L$1105,5,FALSE)</f>
        <v>#N/A</v>
      </c>
      <c r="E30" s="214" t="e">
        <f>VLOOKUP($F30,УЧАСТНИКИ!$A$2:$L$1105,8,FALSE)</f>
        <v>#N/A</v>
      </c>
      <c r="F30" s="212"/>
      <c r="G30" s="212"/>
      <c r="H30" s="212"/>
      <c r="I30" s="212"/>
      <c r="J30" s="213" t="e">
        <f>VLOOKUP($F30,УЧАСТНИКИ!$A$2:$L$1105,9,FALSE)</f>
        <v>#N/A</v>
      </c>
    </row>
    <row r="31" spans="1:11" hidden="1" x14ac:dyDescent="0.2">
      <c r="A31" s="212" t="s">
        <v>37</v>
      </c>
      <c r="B31" s="95" t="e">
        <f>VLOOKUP($F31,УЧАСТНИКИ!$A$2:$L$1105,3,FALSE)</f>
        <v>#N/A</v>
      </c>
      <c r="C31" s="96" t="e">
        <f>VLOOKUP($F31,УЧАСТНИКИ!$A$2:$L$1105,4,FALSE)</f>
        <v>#N/A</v>
      </c>
      <c r="D31" s="97" t="e">
        <f>VLOOKUP($F31,УЧАСТНИКИ!$A$2:$L$1105,5,FALSE)</f>
        <v>#N/A</v>
      </c>
      <c r="E31" s="214" t="e">
        <f>VLOOKUP($F31,УЧАСТНИКИ!$A$2:$L$1105,8,FALSE)</f>
        <v>#N/A</v>
      </c>
      <c r="F31" s="212"/>
      <c r="G31" s="212"/>
      <c r="H31" s="212"/>
      <c r="I31" s="212"/>
      <c r="J31" s="213" t="e">
        <f>VLOOKUP($F31,УЧАСТНИКИ!$A$2:$L$1105,9,FALSE)</f>
        <v>#N/A</v>
      </c>
    </row>
    <row r="32" spans="1:11" hidden="1" x14ac:dyDescent="0.2">
      <c r="A32" s="212" t="s">
        <v>38</v>
      </c>
      <c r="B32" s="95" t="e">
        <f>VLOOKUP($F32,УЧАСТНИКИ!$A$2:$L$1105,3,FALSE)</f>
        <v>#N/A</v>
      </c>
      <c r="C32" s="96" t="e">
        <f>VLOOKUP($F32,УЧАСТНИКИ!$A$2:$L$1105,4,FALSE)</f>
        <v>#N/A</v>
      </c>
      <c r="D32" s="97" t="e">
        <f>VLOOKUP($F32,УЧАСТНИКИ!$A$2:$L$1105,5,FALSE)</f>
        <v>#N/A</v>
      </c>
      <c r="E32" s="214" t="e">
        <f>VLOOKUP($F32,УЧАСТНИКИ!$A$2:$L$1105,8,FALSE)</f>
        <v>#N/A</v>
      </c>
      <c r="F32" s="212"/>
      <c r="G32" s="212"/>
      <c r="H32" s="212"/>
      <c r="I32" s="212"/>
      <c r="J32" s="213" t="e">
        <f>VLOOKUP($F32,УЧАСТНИКИ!$A$2:$L$1105,9,FALSE)</f>
        <v>#N/A</v>
      </c>
    </row>
    <row r="33" spans="1:12" hidden="1" x14ac:dyDescent="0.2">
      <c r="A33" s="212" t="s">
        <v>39</v>
      </c>
      <c r="B33" s="95" t="e">
        <f>VLOOKUP($F33,УЧАСТНИКИ!$A$2:$L$1105,3,FALSE)</f>
        <v>#N/A</v>
      </c>
      <c r="C33" s="96" t="e">
        <f>VLOOKUP($F33,УЧАСТНИКИ!$A$2:$L$1105,4,FALSE)</f>
        <v>#N/A</v>
      </c>
      <c r="D33" s="97" t="e">
        <f>VLOOKUP($F33,УЧАСТНИКИ!$A$2:$L$1105,5,FALSE)</f>
        <v>#N/A</v>
      </c>
      <c r="E33" s="214" t="e">
        <f>VLOOKUP($F33,УЧАСТНИКИ!$A$2:$L$1105,8,FALSE)</f>
        <v>#N/A</v>
      </c>
      <c r="F33" s="212"/>
      <c r="G33" s="212"/>
      <c r="H33" s="212"/>
      <c r="I33" s="212"/>
      <c r="J33" s="213" t="e">
        <f>VLOOKUP($F33,УЧАСТНИКИ!$A$2:$L$1105,9,FALSE)</f>
        <v>#N/A</v>
      </c>
    </row>
    <row r="34" spans="1:12" hidden="1" x14ac:dyDescent="0.2">
      <c r="A34" s="212" t="s">
        <v>40</v>
      </c>
      <c r="B34" s="95" t="e">
        <f>VLOOKUP($F34,УЧАСТНИКИ!$A$2:$L$1105,3,FALSE)</f>
        <v>#N/A</v>
      </c>
      <c r="C34" s="96" t="e">
        <f>VLOOKUP($F34,УЧАСТНИКИ!$A$2:$L$1105,4,FALSE)</f>
        <v>#N/A</v>
      </c>
      <c r="D34" s="97" t="e">
        <f>VLOOKUP($F34,УЧАСТНИКИ!$A$2:$L$1105,5,FALSE)</f>
        <v>#N/A</v>
      </c>
      <c r="E34" s="214" t="e">
        <f>VLOOKUP($F34,УЧАСТНИКИ!$A$2:$L$1105,8,FALSE)</f>
        <v>#N/A</v>
      </c>
      <c r="F34" s="212"/>
      <c r="G34" s="212"/>
      <c r="H34" s="212"/>
      <c r="I34" s="212"/>
      <c r="J34" s="213" t="e">
        <f>VLOOKUP($F34,УЧАСТНИКИ!$A$2:$L$1105,9,FALSE)</f>
        <v>#N/A</v>
      </c>
    </row>
    <row r="35" spans="1:12" hidden="1" x14ac:dyDescent="0.2">
      <c r="A35" s="212">
        <v>8</v>
      </c>
      <c r="B35" s="95" t="e">
        <f>VLOOKUP($F35,УЧАСТНИКИ!$A$2:$L$1105,3,FALSE)</f>
        <v>#N/A</v>
      </c>
      <c r="C35" s="96" t="e">
        <f>VLOOKUP($F35,УЧАСТНИКИ!$A$2:$L$1105,4,FALSE)</f>
        <v>#N/A</v>
      </c>
      <c r="D35" s="97" t="e">
        <f>VLOOKUP($F35,УЧАСТНИКИ!$A$2:$L$1105,5,FALSE)</f>
        <v>#N/A</v>
      </c>
      <c r="E35" s="214" t="e">
        <f>VLOOKUP($F35,УЧАСТНИКИ!$A$2:$L$1105,8,FALSE)</f>
        <v>#N/A</v>
      </c>
      <c r="F35" s="212"/>
      <c r="G35" s="212"/>
      <c r="H35" s="212"/>
      <c r="I35" s="212"/>
      <c r="J35" s="213" t="e">
        <f>VLOOKUP($F35,УЧАСТНИКИ!$A$2:$L$1105,9,FALSE)</f>
        <v>#N/A</v>
      </c>
    </row>
    <row r="36" spans="1:12" x14ac:dyDescent="0.2">
      <c r="K36" s="23"/>
    </row>
    <row r="37" spans="1:12" ht="15.75" x14ac:dyDescent="0.25">
      <c r="A37" s="248" t="s">
        <v>55</v>
      </c>
      <c r="B37" s="87"/>
      <c r="D37" s="205" t="s">
        <v>178</v>
      </c>
      <c r="E37" s="248"/>
      <c r="J37" s="23"/>
      <c r="K37" s="23"/>
    </row>
    <row r="38" spans="1:12" ht="15.75" x14ac:dyDescent="0.25">
      <c r="A38" s="248" t="s">
        <v>51</v>
      </c>
      <c r="D38" s="205" t="s">
        <v>1267</v>
      </c>
      <c r="K38" s="23"/>
    </row>
    <row r="39" spans="1:12" ht="15.75" x14ac:dyDescent="0.25">
      <c r="A39" s="282" t="s">
        <v>52</v>
      </c>
      <c r="B39" s="282"/>
      <c r="D39" s="205" t="s">
        <v>1268</v>
      </c>
      <c r="K39" s="23"/>
    </row>
    <row r="40" spans="1:12" ht="15.75" x14ac:dyDescent="0.25">
      <c r="A40" s="282"/>
      <c r="B40" s="282"/>
      <c r="K40" s="23"/>
    </row>
    <row r="41" spans="1:12" ht="15.75" customHeight="1" x14ac:dyDescent="0.2">
      <c r="L41" s="23"/>
    </row>
    <row r="42" spans="1:12" ht="15.75" customHeight="1" x14ac:dyDescent="0.2">
      <c r="L42" s="23"/>
    </row>
    <row r="43" spans="1:12" ht="15.75" customHeight="1" x14ac:dyDescent="0.2">
      <c r="L43" s="23"/>
    </row>
    <row r="44" spans="1:12" ht="15.75" customHeight="1" x14ac:dyDescent="0.2">
      <c r="L44" s="23"/>
    </row>
    <row r="45" spans="1:12" ht="15.75" customHeight="1" x14ac:dyDescent="0.2">
      <c r="L45" s="23"/>
    </row>
    <row r="46" spans="1:12" ht="15.75" customHeight="1" x14ac:dyDescent="0.2">
      <c r="A46" s="23"/>
      <c r="B46" s="88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.75" customHeight="1" x14ac:dyDescent="0.2">
      <c r="A47" s="29"/>
      <c r="B47" s="120"/>
      <c r="C47" s="121"/>
      <c r="D47" s="122"/>
      <c r="E47" s="122"/>
      <c r="F47" s="29"/>
      <c r="G47" s="29"/>
      <c r="H47" s="29"/>
      <c r="I47" s="29"/>
      <c r="J47" s="29"/>
      <c r="K47" s="121"/>
      <c r="L47" s="23"/>
    </row>
    <row r="48" spans="1:12" ht="15.75" customHeight="1" x14ac:dyDescent="0.2">
      <c r="A48" s="29"/>
      <c r="B48" s="28"/>
      <c r="C48" s="121"/>
      <c r="D48" s="122"/>
      <c r="E48" s="122"/>
      <c r="F48" s="29"/>
      <c r="G48" s="29"/>
      <c r="H48" s="29"/>
      <c r="I48" s="29"/>
      <c r="J48" s="29"/>
      <c r="K48" s="121"/>
    </row>
    <row r="49" spans="1:11" ht="15.75" customHeight="1" x14ac:dyDescent="0.2">
      <c r="A49" s="29"/>
      <c r="B49" s="123"/>
      <c r="C49" s="121"/>
      <c r="D49" s="122"/>
      <c r="E49" s="122"/>
      <c r="F49" s="29"/>
      <c r="G49" s="29"/>
      <c r="H49" s="29"/>
      <c r="I49" s="29"/>
      <c r="J49" s="29"/>
      <c r="K49" s="121"/>
    </row>
    <row r="50" spans="1:11" ht="15.75" customHeight="1" x14ac:dyDescent="0.2">
      <c r="A50" s="29"/>
      <c r="B50" s="123"/>
      <c r="C50" s="121"/>
      <c r="D50" s="122"/>
      <c r="E50" s="122"/>
      <c r="F50" s="29"/>
      <c r="G50" s="29"/>
      <c r="H50" s="29"/>
      <c r="I50" s="29"/>
      <c r="J50" s="29"/>
      <c r="K50" s="121"/>
    </row>
    <row r="51" spans="1:11" ht="15.75" customHeight="1" x14ac:dyDescent="0.2">
      <c r="A51" s="29"/>
      <c r="B51" s="123"/>
      <c r="C51" s="121"/>
      <c r="D51" s="122"/>
      <c r="E51" s="122"/>
      <c r="F51" s="29"/>
      <c r="G51" s="29"/>
      <c r="H51" s="29"/>
      <c r="I51" s="29"/>
      <c r="J51" s="29"/>
      <c r="K51" s="121"/>
    </row>
    <row r="52" spans="1:11" ht="15.75" customHeight="1" x14ac:dyDescent="0.2">
      <c r="A52" s="29"/>
      <c r="B52" s="123"/>
      <c r="C52" s="121"/>
      <c r="D52" s="122"/>
      <c r="E52" s="122"/>
      <c r="F52" s="29"/>
      <c r="G52" s="29"/>
      <c r="H52" s="29"/>
      <c r="I52" s="29"/>
      <c r="J52" s="29"/>
      <c r="K52" s="121"/>
    </row>
    <row r="53" spans="1:11" ht="15.75" customHeight="1" x14ac:dyDescent="0.2">
      <c r="A53" s="29"/>
      <c r="B53" s="123"/>
      <c r="C53" s="121"/>
      <c r="D53" s="122"/>
      <c r="E53" s="122"/>
      <c r="F53" s="29"/>
      <c r="G53" s="29"/>
      <c r="H53" s="29"/>
      <c r="I53" s="29"/>
      <c r="J53" s="29"/>
      <c r="K53" s="121"/>
    </row>
    <row r="54" spans="1:11" ht="15.75" customHeight="1" x14ac:dyDescent="0.2">
      <c r="A54" s="29"/>
      <c r="B54" s="123"/>
      <c r="C54" s="121"/>
      <c r="D54" s="122"/>
      <c r="E54" s="122"/>
      <c r="F54" s="29"/>
      <c r="G54" s="29"/>
      <c r="H54" s="29"/>
      <c r="I54" s="29"/>
      <c r="J54" s="29"/>
      <c r="K54" s="121"/>
    </row>
    <row r="55" spans="1:11" ht="15.75" customHeight="1" x14ac:dyDescent="0.2">
      <c r="A55" s="23"/>
      <c r="B55" s="88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5.75" customHeight="1" x14ac:dyDescent="0.2">
      <c r="A56" s="29"/>
      <c r="B56" s="120"/>
      <c r="C56" s="121"/>
      <c r="D56" s="122"/>
      <c r="E56" s="122"/>
      <c r="F56" s="29"/>
      <c r="G56" s="29"/>
      <c r="H56" s="29"/>
      <c r="I56" s="29"/>
      <c r="J56" s="29"/>
      <c r="K56" s="121"/>
    </row>
    <row r="57" spans="1:11" ht="15.75" customHeight="1" x14ac:dyDescent="0.2">
      <c r="A57" s="29"/>
      <c r="B57" s="120"/>
      <c r="C57" s="121"/>
      <c r="D57" s="122"/>
      <c r="E57" s="122"/>
      <c r="F57" s="29"/>
      <c r="G57" s="29"/>
      <c r="H57" s="29"/>
      <c r="I57" s="29"/>
      <c r="J57" s="29"/>
      <c r="K57" s="121"/>
    </row>
    <row r="58" spans="1:11" ht="15.75" customHeight="1" x14ac:dyDescent="0.2">
      <c r="A58" s="29"/>
      <c r="B58" s="120"/>
      <c r="C58" s="121"/>
      <c r="D58" s="122"/>
      <c r="E58" s="122"/>
      <c r="F58" s="29"/>
      <c r="G58" s="29"/>
      <c r="H58" s="29"/>
      <c r="I58" s="29"/>
      <c r="J58" s="29"/>
      <c r="K58" s="121"/>
    </row>
    <row r="59" spans="1:11" ht="15.75" customHeight="1" x14ac:dyDescent="0.2">
      <c r="A59" s="29"/>
      <c r="B59" s="120"/>
      <c r="C59" s="121"/>
      <c r="D59" s="122"/>
      <c r="E59" s="122"/>
      <c r="F59" s="29"/>
      <c r="G59" s="29"/>
      <c r="H59" s="29"/>
      <c r="I59" s="29"/>
      <c r="J59" s="29"/>
      <c r="K59" s="121"/>
    </row>
    <row r="60" spans="1:11" ht="15.75" customHeight="1" x14ac:dyDescent="0.2">
      <c r="A60" s="29"/>
      <c r="B60" s="120"/>
      <c r="C60" s="121"/>
      <c r="D60" s="122"/>
      <c r="E60" s="122"/>
      <c r="F60" s="29"/>
      <c r="G60" s="29"/>
      <c r="H60" s="29"/>
      <c r="I60" s="29"/>
      <c r="J60" s="29"/>
      <c r="K60" s="121"/>
    </row>
    <row r="61" spans="1:11" ht="15.75" customHeight="1" x14ac:dyDescent="0.2">
      <c r="A61" s="29"/>
      <c r="B61" s="120"/>
      <c r="C61" s="121"/>
      <c r="D61" s="122"/>
      <c r="E61" s="122"/>
      <c r="F61" s="29"/>
      <c r="G61" s="29"/>
      <c r="H61" s="29"/>
      <c r="I61" s="29"/>
      <c r="J61" s="29"/>
      <c r="K61" s="121"/>
    </row>
    <row r="62" spans="1:11" ht="15.75" customHeight="1" x14ac:dyDescent="0.2">
      <c r="A62" s="29"/>
      <c r="B62" s="120"/>
      <c r="C62" s="121"/>
      <c r="D62" s="122"/>
      <c r="E62" s="122"/>
      <c r="F62" s="29"/>
      <c r="G62" s="29"/>
      <c r="H62" s="29"/>
      <c r="I62" s="29"/>
      <c r="J62" s="29"/>
      <c r="K62" s="121"/>
    </row>
    <row r="63" spans="1:11" ht="15.75" customHeight="1" x14ac:dyDescent="0.2">
      <c r="A63" s="29"/>
      <c r="B63" s="120"/>
      <c r="C63" s="121"/>
      <c r="D63" s="122"/>
      <c r="E63" s="122"/>
      <c r="F63" s="29"/>
      <c r="G63" s="29"/>
      <c r="H63" s="29"/>
      <c r="I63" s="29"/>
      <c r="J63" s="29"/>
      <c r="K63" s="121"/>
    </row>
    <row r="64" spans="1: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</sheetData>
  <mergeCells count="6">
    <mergeCell ref="A40:B40"/>
    <mergeCell ref="A3:J3"/>
    <mergeCell ref="A1:J1"/>
    <mergeCell ref="A2:J2"/>
    <mergeCell ref="E4:J4"/>
    <mergeCell ref="A39:B39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M81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0.5703125" style="63" customWidth="1"/>
    <col min="4" max="4" width="37.7109375" style="63" customWidth="1"/>
    <col min="5" max="5" width="9.7109375" style="63" customWidth="1"/>
    <col min="6" max="6" width="7.7109375" style="63" customWidth="1"/>
    <col min="7" max="8" width="6.85546875" style="63" customWidth="1"/>
    <col min="9" max="9" width="20.85546875" style="63" customWidth="1"/>
    <col min="10" max="10" width="6" style="63" customWidth="1"/>
    <col min="11" max="16384" width="9.140625" style="63"/>
  </cols>
  <sheetData>
    <row r="1" spans="1:13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3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3" ht="15" customHeight="1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3" ht="14.45" customHeight="1" x14ac:dyDescent="0.2">
      <c r="E4" s="288" t="s">
        <v>157</v>
      </c>
      <c r="F4" s="288"/>
      <c r="G4" s="288"/>
      <c r="H4" s="288"/>
      <c r="I4" s="288"/>
      <c r="J4" s="288"/>
      <c r="K4" s="288"/>
    </row>
    <row r="5" spans="1:13" ht="14.25" x14ac:dyDescent="0.2">
      <c r="A5" s="147" t="s">
        <v>130</v>
      </c>
      <c r="B5" s="147"/>
      <c r="C5" s="197" t="s">
        <v>158</v>
      </c>
      <c r="D5" s="194" t="s">
        <v>200</v>
      </c>
      <c r="E5" s="196"/>
      <c r="F5" s="196"/>
      <c r="G5" s="18" t="str">
        <f>d_1</f>
        <v>04.09.2019г.</v>
      </c>
      <c r="I5" s="34" t="s">
        <v>161</v>
      </c>
      <c r="J5" s="15" t="s">
        <v>1308</v>
      </c>
    </row>
    <row r="6" spans="1:13" x14ac:dyDescent="0.2">
      <c r="A6" s="15" t="s">
        <v>139</v>
      </c>
      <c r="B6" s="19"/>
      <c r="C6" s="197" t="s">
        <v>159</v>
      </c>
      <c r="D6" s="15" t="s">
        <v>201</v>
      </c>
      <c r="E6" s="15"/>
      <c r="I6" s="34" t="s">
        <v>162</v>
      </c>
      <c r="J6" s="195"/>
    </row>
    <row r="7" spans="1:13" ht="12.75" customHeight="1" x14ac:dyDescent="0.2">
      <c r="A7" s="67" t="s">
        <v>148</v>
      </c>
      <c r="C7" s="197" t="s">
        <v>160</v>
      </c>
      <c r="D7" s="15" t="s">
        <v>202</v>
      </c>
      <c r="E7" s="18"/>
      <c r="F7" s="13"/>
      <c r="G7" s="129"/>
      <c r="H7" s="13"/>
      <c r="I7" s="13"/>
      <c r="J7" s="148"/>
      <c r="K7" s="19" t="str">
        <f>d_5</f>
        <v>г. Сочи, ул. Бзугу 2, ст. им. Славы Метревели</v>
      </c>
    </row>
    <row r="8" spans="1:13" ht="26.25" customHeight="1" thickBot="1" x14ac:dyDescent="0.25">
      <c r="A8" s="133" t="s">
        <v>54</v>
      </c>
      <c r="B8" s="133" t="s">
        <v>137</v>
      </c>
      <c r="C8" s="133" t="s">
        <v>50</v>
      </c>
      <c r="D8" s="133" t="s">
        <v>78</v>
      </c>
      <c r="E8" s="133" t="s">
        <v>153</v>
      </c>
      <c r="F8" s="133" t="s">
        <v>31</v>
      </c>
      <c r="G8" s="133" t="s">
        <v>81</v>
      </c>
      <c r="H8" s="133" t="s">
        <v>82</v>
      </c>
      <c r="I8" s="133" t="s">
        <v>83</v>
      </c>
      <c r="J8" s="133" t="s">
        <v>45</v>
      </c>
      <c r="K8" s="133" t="s">
        <v>56</v>
      </c>
    </row>
    <row r="9" spans="1:13" ht="13.5" thickBot="1" x14ac:dyDescent="0.25">
      <c r="A9" s="208"/>
      <c r="B9" s="209"/>
      <c r="C9" s="130"/>
      <c r="D9" s="130"/>
      <c r="E9" s="130"/>
      <c r="F9" s="130"/>
      <c r="G9" s="130"/>
      <c r="H9" s="130"/>
      <c r="I9" s="130"/>
      <c r="J9" s="130"/>
      <c r="K9" s="210"/>
    </row>
    <row r="10" spans="1:13" ht="28.5" customHeight="1" x14ac:dyDescent="0.2">
      <c r="A10" s="238" t="s">
        <v>34</v>
      </c>
      <c r="B10" s="95" t="str">
        <f>VLOOKUP($F10,УЧАСТНИКИ!$A$2:$L$1105,3,FALSE)</f>
        <v>Киреев Кирилл</v>
      </c>
      <c r="C10" s="213" t="str">
        <f>VLOOKUP($F10,УЧАСТНИКИ!$A$2:$L$1105,4,FALSE)</f>
        <v>28.08.1997</v>
      </c>
      <c r="D10" s="97" t="str">
        <f>VLOOKUP($F10,УЧАСТНИКИ!$A$2:$L$1105,5,FALSE)</f>
        <v xml:space="preserve">Ростовская область </v>
      </c>
      <c r="E10" s="214" t="str">
        <f>VLOOKUP($F10,УЧАСТНИКИ!$A$2:$L$1105,8,FALSE)</f>
        <v>МС</v>
      </c>
      <c r="F10" s="212" t="s">
        <v>1150</v>
      </c>
      <c r="G10" s="212" t="s">
        <v>1309</v>
      </c>
      <c r="H10" s="212"/>
      <c r="I10" s="212"/>
      <c r="J10" s="212"/>
      <c r="K10" s="213"/>
    </row>
    <row r="11" spans="1:13" s="174" customFormat="1" ht="28.5" customHeight="1" x14ac:dyDescent="0.2">
      <c r="A11" s="212" t="s">
        <v>35</v>
      </c>
      <c r="B11" s="175" t="str">
        <f>VLOOKUP($F11,УЧАСТНИКИ!$A$2:$L$1105,3,FALSE)</f>
        <v>Ежов Денис</v>
      </c>
      <c r="C11" s="212" t="str">
        <f>VLOOKUP($F11,УЧАСТНИКИ!$A$2:$L$1105,4,FALSE)</f>
        <v>18.03.1994</v>
      </c>
      <c r="D11" s="177" t="str">
        <f>VLOOKUP($F11,УЧАСТНИКИ!$A$2:$L$1105,5,FALSE)</f>
        <v>Краснодарский край Кабардино-Балкарская республика</v>
      </c>
      <c r="E11" s="237" t="str">
        <f>VLOOKUP($F11,УЧАСТНИКИ!$A$2:$L$1105,8,FALSE)</f>
        <v>МС</v>
      </c>
      <c r="F11" s="212" t="s">
        <v>1121</v>
      </c>
      <c r="G11" s="212" t="s">
        <v>1310</v>
      </c>
      <c r="H11" s="212"/>
      <c r="I11" s="212"/>
      <c r="J11" s="212"/>
      <c r="K11" s="212"/>
    </row>
    <row r="12" spans="1:13" s="174" customFormat="1" ht="28.5" customHeight="1" x14ac:dyDescent="0.2">
      <c r="A12" s="212" t="s">
        <v>36</v>
      </c>
      <c r="B12" s="175" t="str">
        <f>VLOOKUP($F12,УЧАСТНИКИ!$A$2:$L$1105,3,FALSE)</f>
        <v>Хайлов Андрей</v>
      </c>
      <c r="C12" s="212" t="str">
        <f>VLOOKUP($F12,УЧАСТНИКИ!$A$2:$L$1105,4,FALSE)</f>
        <v>03.07.1989</v>
      </c>
      <c r="D12" s="177" t="str">
        <f>VLOOKUP($F12,УЧАСТНИКИ!$A$2:$L$1105,5,FALSE)</f>
        <v xml:space="preserve">Кемеровская область </v>
      </c>
      <c r="E12" s="237" t="str">
        <f>VLOOKUP($F12,УЧАСТНИКИ!$A$2:$L$1105,8,FALSE)</f>
        <v>МС</v>
      </c>
      <c r="F12" s="212" t="s">
        <v>1104</v>
      </c>
      <c r="G12" s="212" t="s">
        <v>1311</v>
      </c>
      <c r="H12" s="212"/>
      <c r="I12" s="212"/>
      <c r="J12" s="212"/>
      <c r="K12" s="212"/>
    </row>
    <row r="13" spans="1:13" s="174" customFormat="1" ht="28.5" customHeight="1" x14ac:dyDescent="0.2">
      <c r="A13" s="212" t="s">
        <v>37</v>
      </c>
      <c r="B13" s="175" t="str">
        <f>VLOOKUP($F13,УЧАСТНИКИ!$A$2:$L$1105,3,FALSE)</f>
        <v>Шабанов Константин</v>
      </c>
      <c r="C13" s="212" t="str">
        <f>VLOOKUP($F13,УЧАСТНИКИ!$A$2:$L$1105,4,FALSE)</f>
        <v>17.11.1989</v>
      </c>
      <c r="D13" s="177" t="str">
        <f>VLOOKUP($F13,УЧАСТНИКИ!$A$2:$L$1105,5,FALSE)</f>
        <v>Москва Псковская область</v>
      </c>
      <c r="E13" s="237" t="str">
        <f>VLOOKUP($F13,УЧАСТНИКИ!$A$2:$L$1105,8,FALSE)</f>
        <v>МСМК</v>
      </c>
      <c r="F13" s="212" t="s">
        <v>107</v>
      </c>
      <c r="G13" s="212" t="s">
        <v>1312</v>
      </c>
      <c r="H13" s="212"/>
      <c r="I13" s="212"/>
      <c r="J13" s="212"/>
      <c r="K13" s="212" t="str">
        <f>VLOOKUP($F13,УЧАСТНИКИ!$A$2:$L$1105,9,FALSE)</f>
        <v>Л</v>
      </c>
      <c r="M13" s="178"/>
    </row>
    <row r="14" spans="1:13" ht="28.5" customHeight="1" x14ac:dyDescent="0.2">
      <c r="A14" s="212" t="s">
        <v>38</v>
      </c>
      <c r="B14" s="95" t="str">
        <f>VLOOKUP($F14,УЧАСТНИКИ!$A$2:$L$1105,3,FALSE)</f>
        <v>Солодов Сергей</v>
      </c>
      <c r="C14" s="213" t="str">
        <f>VLOOKUP($F14,УЧАСТНИКИ!$A$2:$L$1105,4,FALSE)</f>
        <v>03.01.1996</v>
      </c>
      <c r="D14" s="97" t="str">
        <f>VLOOKUP($F14,УЧАСТНИКИ!$A$2:$L$1105,5,FALSE)</f>
        <v xml:space="preserve">Санкт-Петербург </v>
      </c>
      <c r="E14" s="214" t="str">
        <f>VLOOKUP($F14,УЧАСТНИКИ!$A$2:$L$1105,8,FALSE)</f>
        <v>МС</v>
      </c>
      <c r="F14" s="212" t="s">
        <v>1202</v>
      </c>
      <c r="G14" s="212" t="s">
        <v>1315</v>
      </c>
      <c r="H14" s="212"/>
      <c r="I14" s="212"/>
      <c r="J14" s="212"/>
      <c r="K14" s="213"/>
    </row>
    <row r="15" spans="1:13" ht="28.5" customHeight="1" x14ac:dyDescent="0.2">
      <c r="A15" s="212" t="s">
        <v>39</v>
      </c>
      <c r="B15" s="95" t="str">
        <f>VLOOKUP($F15,УЧАСТНИКИ!$A$2:$L$1105,3,FALSE)</f>
        <v>Лобков Максим</v>
      </c>
      <c r="C15" s="213" t="str">
        <f>VLOOKUP($F15,УЧАСТНИКИ!$A$2:$L$1105,4,FALSE)</f>
        <v>20.05.1997</v>
      </c>
      <c r="D15" s="97" t="str">
        <f>VLOOKUP($F15,УЧАСТНИКИ!$A$2:$L$1105,5,FALSE)</f>
        <v xml:space="preserve">Волгоградская область </v>
      </c>
      <c r="E15" s="214" t="str">
        <f>VLOOKUP($F15,УЧАСТНИКИ!$A$2:$L$1105,8,FALSE)</f>
        <v>МС</v>
      </c>
      <c r="F15" s="212" t="s">
        <v>1162</v>
      </c>
      <c r="G15" s="212" t="s">
        <v>1313</v>
      </c>
      <c r="H15" s="212"/>
      <c r="I15" s="212"/>
      <c r="J15" s="212"/>
      <c r="K15" s="213"/>
    </row>
    <row r="16" spans="1:13" ht="28.5" customHeight="1" x14ac:dyDescent="0.2">
      <c r="A16" s="212" t="s">
        <v>40</v>
      </c>
      <c r="B16" s="95" t="str">
        <f>VLOOKUP($F16,УЧАСТНИКИ!$A$2:$L$1105,3,FALSE)</f>
        <v>Спиридонов Олег</v>
      </c>
      <c r="C16" s="213" t="str">
        <f>VLOOKUP($F16,УЧАСТНИКИ!$A$2:$L$1105,4,FALSE)</f>
        <v>16.08.1999</v>
      </c>
      <c r="D16" s="97" t="str">
        <f>VLOOKUP($F16,УЧАСТНИКИ!$A$2:$L$1105,5,FALSE)</f>
        <v>Калининградская область Санкт-Петербург</v>
      </c>
      <c r="E16" s="214" t="str">
        <f>VLOOKUP($F16,УЧАСТНИКИ!$A$2:$L$1105,8,FALSE)</f>
        <v>МС</v>
      </c>
      <c r="F16" s="212" t="s">
        <v>1203</v>
      </c>
      <c r="G16" s="212" t="s">
        <v>1311</v>
      </c>
      <c r="H16" s="212"/>
      <c r="I16" s="212"/>
      <c r="J16" s="212"/>
      <c r="K16" s="213" t="s">
        <v>121</v>
      </c>
    </row>
    <row r="17" spans="1:11" ht="28.5" customHeight="1" x14ac:dyDescent="0.2">
      <c r="A17" s="212">
        <v>8</v>
      </c>
      <c r="B17" s="95" t="str">
        <f>VLOOKUP($F17,УЧАСТНИКИ!$A$2:$L$1105,3,FALSE)</f>
        <v>Челноков Константин</v>
      </c>
      <c r="C17" s="213" t="str">
        <f>VLOOKUP($F17,УЧАСТНИКИ!$A$2:$L$1105,4,FALSE)</f>
        <v>01.11.1986</v>
      </c>
      <c r="D17" s="97" t="str">
        <f>VLOOKUP($F17,УЧАСТНИКИ!$A$2:$L$1105,5,FALSE)</f>
        <v>Краснодарский край Карачаево-Черкесская республика</v>
      </c>
      <c r="E17" s="214" t="str">
        <f>VLOOKUP($F17,УЧАСТНИКИ!$A$2:$L$1105,8,FALSE)</f>
        <v>МС</v>
      </c>
      <c r="F17" s="212" t="s">
        <v>1138</v>
      </c>
      <c r="G17" s="212" t="s">
        <v>1314</v>
      </c>
      <c r="H17" s="212"/>
      <c r="I17" s="212"/>
      <c r="J17" s="212"/>
      <c r="K17" s="213"/>
    </row>
    <row r="18" spans="1:11" x14ac:dyDescent="0.2">
      <c r="K18" s="23"/>
    </row>
    <row r="19" spans="1:11" ht="15.75" x14ac:dyDescent="0.25">
      <c r="A19" s="119"/>
      <c r="B19" s="87"/>
      <c r="C19" s="119"/>
      <c r="D19" s="119"/>
      <c r="E19" s="139"/>
      <c r="F19" s="119"/>
      <c r="G19" s="29"/>
      <c r="H19" s="119"/>
      <c r="I19" s="128"/>
      <c r="J19" s="23"/>
      <c r="K19" s="23"/>
    </row>
    <row r="20" spans="1:11" ht="15.75" customHeight="1" x14ac:dyDescent="0.25">
      <c r="A20" s="248" t="s">
        <v>55</v>
      </c>
      <c r="B20" s="87"/>
      <c r="D20" s="205" t="s">
        <v>178</v>
      </c>
      <c r="E20" s="248"/>
      <c r="K20" s="23"/>
    </row>
    <row r="21" spans="1:11" ht="15.75" customHeight="1" x14ac:dyDescent="0.25">
      <c r="A21" s="248" t="s">
        <v>51</v>
      </c>
      <c r="D21" s="205" t="s">
        <v>1267</v>
      </c>
      <c r="K21" s="23"/>
    </row>
    <row r="22" spans="1:11" ht="15.75" customHeight="1" x14ac:dyDescent="0.25">
      <c r="A22" s="282" t="s">
        <v>52</v>
      </c>
      <c r="B22" s="282"/>
      <c r="D22" s="205" t="s">
        <v>1268</v>
      </c>
      <c r="K22" s="23"/>
    </row>
    <row r="23" spans="1:11" ht="15.75" customHeight="1" x14ac:dyDescent="0.25">
      <c r="A23" s="282"/>
      <c r="B23" s="282"/>
      <c r="K23" s="23"/>
    </row>
    <row r="24" spans="1:11" ht="15.75" customHeight="1" x14ac:dyDescent="0.25">
      <c r="B24" s="119"/>
      <c r="K24" s="23"/>
    </row>
    <row r="25" spans="1:11" ht="15.75" customHeight="1" x14ac:dyDescent="0.25">
      <c r="B25" s="119"/>
      <c r="K25" s="23"/>
    </row>
    <row r="26" spans="1:11" ht="15.75" customHeight="1" x14ac:dyDescent="0.25">
      <c r="B26" s="119"/>
      <c r="K26" s="23"/>
    </row>
    <row r="27" spans="1:11" ht="15.75" customHeight="1" x14ac:dyDescent="0.25">
      <c r="B27" s="119"/>
      <c r="K27" s="23"/>
    </row>
    <row r="28" spans="1:11" ht="15.75" customHeight="1" x14ac:dyDescent="0.2">
      <c r="K28" s="23"/>
    </row>
    <row r="29" spans="1:11" ht="15.75" customHeight="1" x14ac:dyDescent="0.2">
      <c r="K29" s="23"/>
    </row>
    <row r="30" spans="1:11" ht="15.75" customHeight="1" x14ac:dyDescent="0.2">
      <c r="K30" s="23"/>
    </row>
    <row r="31" spans="1:11" ht="15.75" customHeight="1" x14ac:dyDescent="0.2">
      <c r="K31" s="23"/>
    </row>
    <row r="32" spans="1:11" ht="15.75" customHeight="1" x14ac:dyDescent="0.2">
      <c r="K32" s="23"/>
    </row>
    <row r="33" spans="1:11" ht="15.75" customHeight="1" x14ac:dyDescent="0.2">
      <c r="K33" s="23"/>
    </row>
    <row r="34" spans="1:11" ht="15.75" customHeight="1" x14ac:dyDescent="0.2">
      <c r="K34" s="23"/>
    </row>
    <row r="35" spans="1:11" ht="15.75" customHeight="1" x14ac:dyDescent="0.2">
      <c r="K35" s="23"/>
    </row>
    <row r="36" spans="1:11" ht="15.75" customHeight="1" x14ac:dyDescent="0.2">
      <c r="K36" s="23"/>
    </row>
    <row r="37" spans="1:11" ht="15.75" customHeight="1" x14ac:dyDescent="0.2">
      <c r="A37" s="23"/>
      <c r="B37" s="88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.75" customHeight="1" x14ac:dyDescent="0.2">
      <c r="A38" s="29"/>
      <c r="B38" s="120"/>
      <c r="C38" s="121"/>
      <c r="D38" s="122"/>
      <c r="E38" s="122"/>
      <c r="F38" s="29"/>
      <c r="G38" s="29"/>
      <c r="H38" s="29"/>
      <c r="I38" s="29"/>
      <c r="J38" s="121"/>
      <c r="K38" s="23"/>
    </row>
    <row r="39" spans="1:11" ht="15.75" customHeight="1" x14ac:dyDescent="0.2">
      <c r="A39" s="29"/>
      <c r="B39" s="28"/>
      <c r="C39" s="121"/>
      <c r="D39" s="122"/>
      <c r="E39" s="122"/>
      <c r="F39" s="29"/>
      <c r="G39" s="29"/>
      <c r="H39" s="29"/>
      <c r="I39" s="29"/>
      <c r="J39" s="121"/>
    </row>
    <row r="40" spans="1:11" ht="15.75" customHeight="1" x14ac:dyDescent="0.2">
      <c r="A40" s="29"/>
      <c r="B40" s="123"/>
      <c r="C40" s="121"/>
      <c r="D40" s="122"/>
      <c r="E40" s="122"/>
      <c r="F40" s="29"/>
      <c r="G40" s="29"/>
      <c r="H40" s="29"/>
      <c r="I40" s="29"/>
      <c r="J40" s="121"/>
    </row>
    <row r="41" spans="1:11" ht="15.75" customHeight="1" x14ac:dyDescent="0.2">
      <c r="A41" s="29"/>
      <c r="B41" s="123"/>
      <c r="C41" s="121"/>
      <c r="D41" s="122"/>
      <c r="E41" s="122"/>
      <c r="F41" s="29"/>
      <c r="G41" s="29"/>
      <c r="H41" s="29"/>
      <c r="I41" s="29"/>
      <c r="J41" s="121"/>
    </row>
    <row r="42" spans="1:11" ht="15.75" customHeight="1" x14ac:dyDescent="0.2">
      <c r="A42" s="29"/>
      <c r="B42" s="123"/>
      <c r="C42" s="121"/>
      <c r="D42" s="122"/>
      <c r="E42" s="122"/>
      <c r="F42" s="29"/>
      <c r="G42" s="29"/>
      <c r="H42" s="29"/>
      <c r="I42" s="29"/>
      <c r="J42" s="121"/>
    </row>
    <row r="43" spans="1:11" ht="15.75" customHeight="1" x14ac:dyDescent="0.2">
      <c r="A43" s="29"/>
      <c r="B43" s="123"/>
      <c r="C43" s="121"/>
      <c r="D43" s="122"/>
      <c r="E43" s="122"/>
      <c r="F43" s="29"/>
      <c r="G43" s="29"/>
      <c r="H43" s="29"/>
      <c r="I43" s="29"/>
      <c r="J43" s="121"/>
    </row>
    <row r="44" spans="1:11" ht="15.75" customHeight="1" x14ac:dyDescent="0.2">
      <c r="A44" s="29"/>
      <c r="B44" s="123"/>
      <c r="C44" s="121"/>
      <c r="D44" s="122"/>
      <c r="E44" s="122"/>
      <c r="F44" s="29"/>
      <c r="G44" s="29"/>
      <c r="H44" s="29"/>
      <c r="I44" s="29"/>
      <c r="J44" s="121"/>
    </row>
    <row r="45" spans="1:11" ht="15.75" customHeight="1" x14ac:dyDescent="0.2">
      <c r="A45" s="29"/>
      <c r="B45" s="123"/>
      <c r="C45" s="121"/>
      <c r="D45" s="122"/>
      <c r="E45" s="122"/>
      <c r="F45" s="29"/>
      <c r="G45" s="29"/>
      <c r="H45" s="29"/>
      <c r="I45" s="29"/>
      <c r="J45" s="121"/>
    </row>
    <row r="46" spans="1:11" ht="15.75" customHeight="1" x14ac:dyDescent="0.2">
      <c r="A46" s="23"/>
      <c r="B46" s="88"/>
      <c r="C46" s="23"/>
      <c r="D46" s="23"/>
      <c r="E46" s="23"/>
      <c r="F46" s="23"/>
      <c r="G46" s="23"/>
      <c r="H46" s="23"/>
      <c r="I46" s="23"/>
      <c r="J46" s="23"/>
    </row>
    <row r="47" spans="1:11" ht="15.75" customHeight="1" x14ac:dyDescent="0.2">
      <c r="A47" s="29"/>
      <c r="B47" s="120"/>
      <c r="C47" s="121"/>
      <c r="D47" s="122"/>
      <c r="E47" s="122"/>
      <c r="F47" s="29"/>
      <c r="G47" s="29"/>
      <c r="H47" s="29"/>
      <c r="I47" s="29"/>
      <c r="J47" s="121"/>
    </row>
    <row r="48" spans="1:11" ht="15.75" customHeight="1" x14ac:dyDescent="0.2">
      <c r="A48" s="29"/>
      <c r="B48" s="120"/>
      <c r="C48" s="121"/>
      <c r="D48" s="122"/>
      <c r="E48" s="122"/>
      <c r="F48" s="29"/>
      <c r="G48" s="29"/>
      <c r="H48" s="29"/>
      <c r="I48" s="29"/>
      <c r="J48" s="121"/>
    </row>
    <row r="49" spans="1:10" ht="15.75" customHeight="1" x14ac:dyDescent="0.2">
      <c r="A49" s="29"/>
      <c r="B49" s="120"/>
      <c r="C49" s="121"/>
      <c r="D49" s="122"/>
      <c r="E49" s="122"/>
      <c r="F49" s="29"/>
      <c r="G49" s="29"/>
      <c r="H49" s="29"/>
      <c r="I49" s="29"/>
      <c r="J49" s="121"/>
    </row>
    <row r="50" spans="1:10" ht="15.75" customHeight="1" x14ac:dyDescent="0.2">
      <c r="A50" s="29"/>
      <c r="B50" s="120"/>
      <c r="C50" s="121"/>
      <c r="D50" s="122"/>
      <c r="E50" s="122"/>
      <c r="F50" s="29"/>
      <c r="G50" s="29"/>
      <c r="H50" s="29"/>
      <c r="I50" s="29"/>
      <c r="J50" s="121"/>
    </row>
    <row r="51" spans="1:10" ht="15.75" customHeight="1" x14ac:dyDescent="0.2">
      <c r="A51" s="29"/>
      <c r="B51" s="120"/>
      <c r="C51" s="121"/>
      <c r="D51" s="122"/>
      <c r="E51" s="122"/>
      <c r="F51" s="29"/>
      <c r="G51" s="29"/>
      <c r="H51" s="29"/>
      <c r="I51" s="29"/>
      <c r="J51" s="121"/>
    </row>
    <row r="52" spans="1:10" ht="15.75" customHeight="1" x14ac:dyDescent="0.2">
      <c r="A52" s="29"/>
      <c r="B52" s="120"/>
      <c r="C52" s="121"/>
      <c r="D52" s="122"/>
      <c r="E52" s="122"/>
      <c r="F52" s="29"/>
      <c r="G52" s="29"/>
      <c r="H52" s="29"/>
      <c r="I52" s="29"/>
      <c r="J52" s="121"/>
    </row>
    <row r="53" spans="1:10" ht="15.75" customHeight="1" x14ac:dyDescent="0.2">
      <c r="A53" s="29"/>
      <c r="B53" s="120"/>
      <c r="C53" s="121"/>
      <c r="D53" s="122"/>
      <c r="E53" s="122"/>
      <c r="F53" s="29"/>
      <c r="G53" s="29"/>
      <c r="H53" s="29"/>
      <c r="I53" s="29"/>
      <c r="J53" s="121"/>
    </row>
    <row r="54" spans="1:10" ht="15.75" customHeight="1" x14ac:dyDescent="0.2">
      <c r="A54" s="29"/>
      <c r="B54" s="120"/>
      <c r="C54" s="121"/>
      <c r="D54" s="122"/>
      <c r="E54" s="122"/>
      <c r="F54" s="29"/>
      <c r="G54" s="29"/>
      <c r="H54" s="29"/>
      <c r="I54" s="29"/>
      <c r="J54" s="121"/>
    </row>
    <row r="55" spans="1:10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</sheetData>
  <mergeCells count="6">
    <mergeCell ref="A23:B23"/>
    <mergeCell ref="A1:K1"/>
    <mergeCell ref="A2:K2"/>
    <mergeCell ref="A3:K3"/>
    <mergeCell ref="E4:K4"/>
    <mergeCell ref="A22:B22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00B050"/>
  </sheetPr>
  <dimension ref="A1:N137"/>
  <sheetViews>
    <sheetView topLeftCell="A7"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2.140625" style="63" customWidth="1"/>
    <col min="4" max="4" width="43.140625" style="63" customWidth="1"/>
    <col min="5" max="5" width="9.7109375" style="63" customWidth="1"/>
    <col min="6" max="6" width="7.7109375" style="63" customWidth="1"/>
    <col min="7" max="7" width="6.85546875" style="63" customWidth="1"/>
    <col min="8" max="8" width="17" style="63" customWidth="1"/>
    <col min="9" max="9" width="9" style="63" customWidth="1"/>
    <col min="10" max="10" width="8.28515625" style="63" customWidth="1"/>
    <col min="11" max="11" width="6" style="63" customWidth="1"/>
    <col min="12" max="16384" width="9.140625" style="63"/>
  </cols>
  <sheetData>
    <row r="1" spans="1:14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55"/>
      <c r="L1" s="55"/>
      <c r="M1" s="55"/>
      <c r="N1" s="55"/>
    </row>
    <row r="2" spans="1:14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64"/>
      <c r="L2" s="55"/>
      <c r="M2" s="55"/>
      <c r="N2" s="55"/>
    </row>
    <row r="3" spans="1:14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64"/>
      <c r="L3" s="55"/>
      <c r="M3" s="55"/>
      <c r="N3" s="55"/>
    </row>
    <row r="4" spans="1:14" ht="15" x14ac:dyDescent="0.2">
      <c r="A4" s="201"/>
      <c r="B4" s="201"/>
      <c r="C4" s="201"/>
      <c r="D4" s="201"/>
      <c r="E4" s="288" t="s">
        <v>163</v>
      </c>
      <c r="F4" s="288"/>
      <c r="G4" s="288"/>
      <c r="H4" s="288"/>
      <c r="I4" s="288"/>
      <c r="J4" s="288"/>
      <c r="K4" s="64"/>
      <c r="L4" s="55"/>
      <c r="M4" s="55"/>
      <c r="N4" s="55"/>
    </row>
    <row r="5" spans="1:14" ht="14.25" x14ac:dyDescent="0.2">
      <c r="A5" s="18" t="str">
        <f>d_4</f>
        <v>МУЖЧИНЫ</v>
      </c>
      <c r="B5" s="194"/>
      <c r="C5" s="197" t="s">
        <v>158</v>
      </c>
      <c r="D5" s="194" t="s">
        <v>203</v>
      </c>
      <c r="E5" s="194"/>
      <c r="F5" s="194"/>
      <c r="H5" s="18" t="str">
        <f>d_2</f>
        <v>05.09.2019г.</v>
      </c>
      <c r="I5" s="34" t="s">
        <v>161</v>
      </c>
      <c r="J5" s="15" t="s">
        <v>1269</v>
      </c>
      <c r="K5" s="64"/>
      <c r="L5" s="55"/>
      <c r="M5" s="55"/>
      <c r="N5" s="55"/>
    </row>
    <row r="6" spans="1:14" x14ac:dyDescent="0.2">
      <c r="A6" s="15" t="s">
        <v>149</v>
      </c>
      <c r="B6" s="141"/>
      <c r="C6" s="197" t="s">
        <v>159</v>
      </c>
      <c r="D6" s="15" t="s">
        <v>204</v>
      </c>
      <c r="E6" s="15"/>
      <c r="I6" s="34" t="s">
        <v>162</v>
      </c>
      <c r="J6" s="195"/>
      <c r="K6" s="65"/>
    </row>
    <row r="7" spans="1:14" ht="13.5" customHeight="1" x14ac:dyDescent="0.2">
      <c r="A7" s="67" t="s">
        <v>147</v>
      </c>
      <c r="C7" s="197" t="s">
        <v>160</v>
      </c>
      <c r="D7" s="15" t="s">
        <v>205</v>
      </c>
      <c r="F7" s="15"/>
      <c r="G7" s="13"/>
      <c r="H7" s="13"/>
      <c r="I7" s="141"/>
      <c r="J7" s="19" t="str">
        <f>d_5</f>
        <v>г. Сочи, ул. Бзугу 2, ст. им. Славы Метревели</v>
      </c>
      <c r="K7" s="65"/>
    </row>
    <row r="8" spans="1:14" ht="24" customHeight="1" x14ac:dyDescent="0.2">
      <c r="A8" s="111" t="s">
        <v>54</v>
      </c>
      <c r="B8" s="111" t="s">
        <v>137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</row>
    <row r="9" spans="1:14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4" x14ac:dyDescent="0.2">
      <c r="A10" s="212" t="s">
        <v>34</v>
      </c>
      <c r="B10" s="95"/>
      <c r="C10" s="213"/>
      <c r="D10" s="97"/>
      <c r="E10" s="214"/>
      <c r="F10" s="236"/>
      <c r="G10" s="236"/>
      <c r="H10" s="212"/>
      <c r="I10" s="212"/>
      <c r="J10" s="213"/>
    </row>
    <row r="11" spans="1:14" s="174" customFormat="1" x14ac:dyDescent="0.2">
      <c r="A11" s="212" t="s">
        <v>35</v>
      </c>
      <c r="B11" s="175" t="str">
        <f>VLOOKUP($F11,УЧАСТНИКИ!$A$2:$L$1105,3,FALSE)</f>
        <v>Абрамов Егор</v>
      </c>
      <c r="C11" s="212" t="str">
        <f>VLOOKUP($F11,УЧАСТНИКИ!$A$2:$L$1105,4,FALSE)</f>
        <v>14.09.2000</v>
      </c>
      <c r="D11" s="177" t="str">
        <f>VLOOKUP($F11,УЧАСТНИКИ!$A$2:$L$1105,5,FALSE)</f>
        <v xml:space="preserve">Санкт-Петербург </v>
      </c>
      <c r="E11" s="237" t="str">
        <f>VLOOKUP($F11,УЧАСТНИКИ!$A$2:$L$1105,8,FALSE)</f>
        <v>1</v>
      </c>
      <c r="F11" s="212" t="s">
        <v>1186</v>
      </c>
      <c r="G11" s="212"/>
      <c r="H11" s="212"/>
      <c r="I11" s="212"/>
      <c r="J11" s="212" t="str">
        <f>VLOOKUP($F11,УЧАСТНИКИ!$A$2:$L$1105,9,FALSE)</f>
        <v>Л</v>
      </c>
    </row>
    <row r="12" spans="1:14" s="174" customFormat="1" x14ac:dyDescent="0.2">
      <c r="A12" s="212" t="s">
        <v>36</v>
      </c>
      <c r="B12" s="175" t="str">
        <f>VLOOKUP($F12,УЧАСТНИКИ!$A$2:$L$1105,3,FALSE)</f>
        <v>Роженко Виктор</v>
      </c>
      <c r="C12" s="212" t="str">
        <f>VLOOKUP($F12,УЧАСТНИКИ!$A$2:$L$1105,4,FALSE)</f>
        <v>01.08.1993</v>
      </c>
      <c r="D12" s="177" t="str">
        <f>VLOOKUP($F12,УЧАСТНИКИ!$A$2:$L$1105,5,FALSE)</f>
        <v xml:space="preserve">Воронежская область </v>
      </c>
      <c r="E12" s="237" t="str">
        <f>VLOOKUP($F12,УЧАСТНИКИ!$A$2:$L$1105,8,FALSE)</f>
        <v>КМС</v>
      </c>
      <c r="F12" s="212" t="s">
        <v>1168</v>
      </c>
      <c r="G12" s="212"/>
      <c r="H12" s="212"/>
      <c r="I12" s="212"/>
      <c r="J12" s="212" t="s">
        <v>121</v>
      </c>
    </row>
    <row r="13" spans="1:14" s="174" customFormat="1" x14ac:dyDescent="0.2">
      <c r="A13" s="212" t="s">
        <v>37</v>
      </c>
      <c r="B13" s="175" t="str">
        <f>VLOOKUP($F13,УЧАСТНИКИ!$A$2:$L$1105,3,FALSE)</f>
        <v>Андриянов Никита</v>
      </c>
      <c r="C13" s="212" t="str">
        <f>VLOOKUP($F13,УЧАСТНИКИ!$A$2:$L$1105,4,FALSE)</f>
        <v>07.02.1990</v>
      </c>
      <c r="D13" s="177" t="str">
        <f>VLOOKUP($F13,УЧАСТНИКИ!$A$2:$L$1105,5,FALSE)</f>
        <v>Московская область Новосибирская область</v>
      </c>
      <c r="E13" s="237" t="str">
        <f>VLOOKUP($F13,УЧАСТНИКИ!$A$2:$L$1105,8,FALSE)</f>
        <v>МС</v>
      </c>
      <c r="F13" s="212" t="s">
        <v>109</v>
      </c>
      <c r="G13" s="212"/>
      <c r="H13" s="212"/>
      <c r="I13" s="212"/>
      <c r="J13" s="212" t="s">
        <v>121</v>
      </c>
      <c r="L13" s="178"/>
    </row>
    <row r="14" spans="1:14" x14ac:dyDescent="0.2">
      <c r="A14" s="212" t="s">
        <v>38</v>
      </c>
      <c r="B14" s="95" t="str">
        <f>VLOOKUP($F14,УЧАСТНИКИ!$A$2:$L$1105,3,FALSE)</f>
        <v>Соколенко Владимир</v>
      </c>
      <c r="C14" s="213" t="str">
        <f>VLOOKUP($F14,УЧАСТНИКИ!$A$2:$L$1105,4,FALSE)</f>
        <v>19.05.2000</v>
      </c>
      <c r="D14" s="97" t="str">
        <f>VLOOKUP($F14,УЧАСТНИКИ!$A$2:$L$1105,5,FALSE)</f>
        <v xml:space="preserve">Томская область </v>
      </c>
      <c r="E14" s="214" t="str">
        <f>VLOOKUP($F14,УЧАСТНИКИ!$A$2:$L$1105,8,FALSE)</f>
        <v>КМС</v>
      </c>
      <c r="F14" s="212" t="s">
        <v>1144</v>
      </c>
      <c r="G14" s="212"/>
      <c r="H14" s="212"/>
      <c r="I14" s="212"/>
      <c r="J14" s="213"/>
    </row>
    <row r="15" spans="1:14" x14ac:dyDescent="0.2">
      <c r="A15" s="212" t="s">
        <v>39</v>
      </c>
      <c r="B15" s="95" t="str">
        <f>VLOOKUP($F15,УЧАСТНИКИ!$A$2:$L$1105,3,FALSE)</f>
        <v>Гапонов Дмитрий</v>
      </c>
      <c r="C15" s="213" t="str">
        <f>VLOOKUP($F15,УЧАСТНИКИ!$A$2:$L$1105,4,FALSE)</f>
        <v>26.05.1997</v>
      </c>
      <c r="D15" s="97" t="str">
        <f>VLOOKUP($F15,УЧАСТНИКИ!$A$2:$L$1105,5,FALSE)</f>
        <v>Санкт-Петербург Калужская область</v>
      </c>
      <c r="E15" s="214" t="str">
        <f>VLOOKUP($F15,УЧАСТНИКИ!$A$2:$L$1105,8,FALSE)</f>
        <v>МС</v>
      </c>
      <c r="F15" s="212" t="s">
        <v>79</v>
      </c>
      <c r="G15" s="212"/>
      <c r="H15" s="212"/>
      <c r="I15" s="212"/>
      <c r="J15" s="213"/>
    </row>
    <row r="16" spans="1:14" x14ac:dyDescent="0.2">
      <c r="A16" s="212" t="s">
        <v>40</v>
      </c>
      <c r="B16" s="95" t="str">
        <f>VLOOKUP($F16,УЧАСТНИКИ!$A$2:$L$1105,3,FALSE)</f>
        <v>Трубников Иван</v>
      </c>
      <c r="C16" s="213" t="str">
        <f>VLOOKUP($F16,УЧАСТНИКИ!$A$2:$L$1105,4,FALSE)</f>
        <v>25.02.1996</v>
      </c>
      <c r="D16" s="97" t="str">
        <f>VLOOKUP($F16,УЧАСТНИКИ!$A$2:$L$1105,5,FALSE)</f>
        <v xml:space="preserve">Воронежская область </v>
      </c>
      <c r="E16" s="214" t="str">
        <f>VLOOKUP($F16,УЧАСТНИКИ!$A$2:$L$1105,8,FALSE)</f>
        <v>КМС</v>
      </c>
      <c r="F16" s="212" t="s">
        <v>1170</v>
      </c>
      <c r="G16" s="212"/>
      <c r="H16" s="212"/>
      <c r="I16" s="212"/>
      <c r="J16" s="213"/>
    </row>
    <row r="17" spans="1:11" x14ac:dyDescent="0.2">
      <c r="A17" s="212" t="s">
        <v>61</v>
      </c>
      <c r="B17" s="95"/>
      <c r="C17" s="213"/>
      <c r="D17" s="97"/>
      <c r="E17" s="214"/>
      <c r="F17" s="212"/>
      <c r="G17" s="212"/>
      <c r="H17" s="212"/>
      <c r="I17" s="212"/>
      <c r="J17" s="213"/>
    </row>
    <row r="18" spans="1:11" x14ac:dyDescent="0.2">
      <c r="A18" s="221"/>
      <c r="B18" s="222" t="s">
        <v>42</v>
      </c>
      <c r="C18" s="223"/>
      <c r="D18" s="223"/>
      <c r="E18" s="223"/>
      <c r="F18" s="223"/>
      <c r="G18" s="223"/>
      <c r="H18" s="223"/>
      <c r="I18" s="223"/>
      <c r="J18" s="224"/>
      <c r="K18" s="9"/>
    </row>
    <row r="19" spans="1:11" x14ac:dyDescent="0.2">
      <c r="A19" s="212" t="s">
        <v>34</v>
      </c>
      <c r="B19" s="95"/>
      <c r="C19" s="213"/>
      <c r="D19" s="97"/>
      <c r="E19" s="214"/>
      <c r="F19" s="212"/>
      <c r="G19" s="212"/>
      <c r="H19" s="212"/>
      <c r="I19" s="212"/>
      <c r="J19" s="213"/>
    </row>
    <row r="20" spans="1:11" x14ac:dyDescent="0.2">
      <c r="A20" s="212" t="s">
        <v>35</v>
      </c>
      <c r="B20" s="95" t="str">
        <f>VLOOKUP($F20,УЧАСТНИКИ!$A$2:$L$1105,3,FALSE)</f>
        <v>Чубровский Роман</v>
      </c>
      <c r="C20" s="213" t="str">
        <f>VLOOKUP($F20,УЧАСТНИКИ!$A$2:$L$1105,4,FALSE)</f>
        <v>21.12.1994</v>
      </c>
      <c r="D20" s="97" t="str">
        <f>VLOOKUP($F20,УЧАСТНИКИ!$A$2:$L$1105,5,FALSE)</f>
        <v xml:space="preserve">Новосибирская область </v>
      </c>
      <c r="E20" s="214" t="str">
        <f>VLOOKUP($F20,УЧАСТНИКИ!$A$2:$L$1105,8,FALSE)</f>
        <v>МС</v>
      </c>
      <c r="F20" s="212" t="s">
        <v>1245</v>
      </c>
      <c r="G20" s="212"/>
      <c r="H20" s="212"/>
      <c r="I20" s="212"/>
      <c r="J20" s="213"/>
    </row>
    <row r="21" spans="1:11" x14ac:dyDescent="0.2">
      <c r="A21" s="212" t="s">
        <v>36</v>
      </c>
      <c r="B21" s="95" t="str">
        <f>VLOOKUP($F21,УЧАСТНИКИ!$A$2:$L$1105,3,FALSE)</f>
        <v>Высочин Никита</v>
      </c>
      <c r="C21" s="213" t="str">
        <f>VLOOKUP($F21,УЧАСТНИКИ!$A$2:$L$1105,4,FALSE)</f>
        <v>20.10.1996</v>
      </c>
      <c r="D21" s="97" t="str">
        <f>VLOOKUP($F21,УЧАСТНИКИ!$A$2:$L$1105,5,FALSE)</f>
        <v xml:space="preserve">Кемеровская область </v>
      </c>
      <c r="E21" s="214" t="str">
        <f>VLOOKUP($F21,УЧАСТНИКИ!$A$2:$L$1105,8,FALSE)</f>
        <v>МС</v>
      </c>
      <c r="F21" s="212" t="s">
        <v>1103</v>
      </c>
      <c r="G21" s="212"/>
      <c r="H21" s="212"/>
      <c r="I21" s="212"/>
      <c r="J21" s="213"/>
    </row>
    <row r="22" spans="1:11" x14ac:dyDescent="0.2">
      <c r="A22" s="212" t="s">
        <v>37</v>
      </c>
      <c r="B22" s="95" t="str">
        <f>VLOOKUP($F22,УЧАСТНИКИ!$A$2:$L$1105,3,FALSE)</f>
        <v>Скоробогатько Александр</v>
      </c>
      <c r="C22" s="213" t="str">
        <f>VLOOKUP($F22,УЧАСТНИКИ!$A$2:$L$1105,4,FALSE)</f>
        <v>07.08.1994</v>
      </c>
      <c r="D22" s="97" t="str">
        <f>VLOOKUP($F22,УЧАСТНИКИ!$A$2:$L$1105,5,FALSE)</f>
        <v xml:space="preserve">Тюменская область </v>
      </c>
      <c r="E22" s="214" t="str">
        <f>VLOOKUP($F22,УЧАСТНИКИ!$A$2:$L$1105,8,FALSE)</f>
        <v>МС</v>
      </c>
      <c r="F22" s="212" t="s">
        <v>1184</v>
      </c>
      <c r="G22" s="212"/>
      <c r="H22" s="212"/>
      <c r="I22" s="212"/>
      <c r="J22" s="213"/>
    </row>
    <row r="23" spans="1:11" x14ac:dyDescent="0.2">
      <c r="A23" s="212" t="s">
        <v>38</v>
      </c>
      <c r="B23" s="95" t="str">
        <f>VLOOKUP($F23,УЧАСТНИКИ!$A$2:$L$1105,3,FALSE)</f>
        <v>Чалый Тимофей</v>
      </c>
      <c r="C23" s="213" t="str">
        <f>VLOOKUP($F23,УЧАСТНИКИ!$A$2:$L$1105,4,FALSE)</f>
        <v>07.04.1994</v>
      </c>
      <c r="D23" s="97" t="str">
        <f>VLOOKUP($F23,УЧАСТНИКИ!$A$2:$L$1105,5,FALSE)</f>
        <v>Красноярский край Московская область</v>
      </c>
      <c r="E23" s="214" t="str">
        <f>VLOOKUP($F23,УЧАСТНИКИ!$A$2:$L$1105,8,FALSE)</f>
        <v>МСМК</v>
      </c>
      <c r="F23" s="212" t="s">
        <v>1097</v>
      </c>
      <c r="G23" s="212"/>
      <c r="H23" s="212"/>
      <c r="I23" s="212"/>
      <c r="J23" s="213"/>
    </row>
    <row r="24" spans="1:11" x14ac:dyDescent="0.2">
      <c r="A24" s="212" t="s">
        <v>39</v>
      </c>
      <c r="B24" s="95" t="str">
        <f>VLOOKUP($F24,УЧАСТНИКИ!$A$2:$L$1105,3,FALSE)</f>
        <v>Кудрявцев Денис</v>
      </c>
      <c r="C24" s="213" t="str">
        <f>VLOOKUP($F24,УЧАСТНИКИ!$A$2:$L$1105,4,FALSE)</f>
        <v>13.04.1992</v>
      </c>
      <c r="D24" s="97" t="str">
        <f>VLOOKUP($F24,УЧАСТНИКИ!$A$2:$L$1105,5,FALSE)</f>
        <v xml:space="preserve">Тюменская область </v>
      </c>
      <c r="E24" s="214" t="str">
        <f>VLOOKUP($F24,УЧАСТНИКИ!$A$2:$L$1105,8,FALSE)</f>
        <v>ЗМС</v>
      </c>
      <c r="F24" s="212" t="s">
        <v>1183</v>
      </c>
      <c r="G24" s="212"/>
      <c r="H24" s="212"/>
      <c r="I24" s="212"/>
      <c r="J24" s="213" t="s">
        <v>121</v>
      </c>
    </row>
    <row r="25" spans="1:11" x14ac:dyDescent="0.2">
      <c r="A25" s="212" t="s">
        <v>40</v>
      </c>
      <c r="B25" s="95" t="str">
        <f>VLOOKUP($F25,УЧАСТНИКИ!$A$2:$L$1105,3,FALSE)</f>
        <v>Резвых Вадим</v>
      </c>
      <c r="C25" s="213" t="str">
        <f>VLOOKUP($F25,УЧАСТНИКИ!$A$2:$L$1105,4,FALSE)</f>
        <v>09.11.1994</v>
      </c>
      <c r="D25" s="97" t="str">
        <f>VLOOKUP($F25,УЧАСТНИКИ!$A$2:$L$1105,5,FALSE)</f>
        <v xml:space="preserve">Иркутская область </v>
      </c>
      <c r="E25" s="214" t="str">
        <f>VLOOKUP($F25,УЧАСТНИКИ!$A$2:$L$1105,8,FALSE)</f>
        <v>МС</v>
      </c>
      <c r="F25" s="212" t="s">
        <v>1216</v>
      </c>
      <c r="G25" s="212"/>
      <c r="H25" s="212"/>
      <c r="I25" s="212"/>
      <c r="J25" s="213"/>
    </row>
    <row r="26" spans="1:11" x14ac:dyDescent="0.2">
      <c r="A26" s="212">
        <v>8</v>
      </c>
      <c r="B26" s="95"/>
      <c r="C26" s="213"/>
      <c r="D26" s="97"/>
      <c r="E26" s="214"/>
      <c r="F26" s="212"/>
      <c r="G26" s="212"/>
      <c r="H26" s="212"/>
      <c r="I26" s="212"/>
      <c r="J26" s="213"/>
    </row>
    <row r="27" spans="1:11" hidden="1" x14ac:dyDescent="0.2">
      <c r="A27" s="221"/>
      <c r="B27" s="222" t="s">
        <v>43</v>
      </c>
      <c r="C27" s="223"/>
      <c r="D27" s="223"/>
      <c r="E27" s="223"/>
      <c r="F27" s="223"/>
      <c r="G27" s="223"/>
      <c r="H27" s="223"/>
      <c r="I27" s="223"/>
      <c r="J27" s="224"/>
    </row>
    <row r="28" spans="1:11" hidden="1" x14ac:dyDescent="0.2">
      <c r="A28" s="212" t="s">
        <v>34</v>
      </c>
      <c r="B28" s="95" t="e">
        <f>VLOOKUP($F28,УЧАСТНИКИ!$A$2:$L$1105,3,FALSE)</f>
        <v>#N/A</v>
      </c>
      <c r="C28" s="213" t="e">
        <f>VLOOKUP($F28,УЧАСТНИКИ!$A$2:$L$1105,4,FALSE)</f>
        <v>#N/A</v>
      </c>
      <c r="D28" s="97" t="e">
        <f>VLOOKUP($F28,УЧАСТНИКИ!$A$2:$L$1105,5,FALSE)</f>
        <v>#N/A</v>
      </c>
      <c r="E28" s="214" t="e">
        <f>VLOOKUP($F28,УЧАСТНИКИ!$A$2:$L$1105,8,FALSE)</f>
        <v>#N/A</v>
      </c>
      <c r="F28" s="212"/>
      <c r="G28" s="212"/>
      <c r="H28" s="212"/>
      <c r="I28" s="212"/>
      <c r="J28" s="213" t="e">
        <f>VLOOKUP($F28,УЧАСТНИКИ!$A$2:$L$1105,9,FALSE)</f>
        <v>#N/A</v>
      </c>
    </row>
    <row r="29" spans="1:11" hidden="1" x14ac:dyDescent="0.2">
      <c r="A29" s="212" t="s">
        <v>35</v>
      </c>
      <c r="B29" s="95" t="e">
        <f>VLOOKUP($F29,УЧАСТНИКИ!$A$2:$L$1105,3,FALSE)</f>
        <v>#N/A</v>
      </c>
      <c r="C29" s="213" t="e">
        <f>VLOOKUP($F29,УЧАСТНИКИ!$A$2:$L$1105,4,FALSE)</f>
        <v>#N/A</v>
      </c>
      <c r="D29" s="97" t="e">
        <f>VLOOKUP($F29,УЧАСТНИКИ!$A$2:$L$1105,5,FALSE)</f>
        <v>#N/A</v>
      </c>
      <c r="E29" s="214" t="e">
        <f>VLOOKUP($F29,УЧАСТНИКИ!$A$2:$L$1105,8,FALSE)</f>
        <v>#N/A</v>
      </c>
      <c r="F29" s="212"/>
      <c r="G29" s="212"/>
      <c r="H29" s="212"/>
      <c r="I29" s="212"/>
      <c r="J29" s="213" t="e">
        <f>VLOOKUP($F29,УЧАСТНИКИ!$A$2:$L$1105,9,FALSE)</f>
        <v>#N/A</v>
      </c>
    </row>
    <row r="30" spans="1:11" hidden="1" x14ac:dyDescent="0.2">
      <c r="A30" s="212" t="s">
        <v>36</v>
      </c>
      <c r="B30" s="95" t="e">
        <f>VLOOKUP($F30,УЧАСТНИКИ!$A$2:$L$1105,3,FALSE)</f>
        <v>#N/A</v>
      </c>
      <c r="C30" s="213" t="e">
        <f>VLOOKUP($F30,УЧАСТНИКИ!$A$2:$L$1105,4,FALSE)</f>
        <v>#N/A</v>
      </c>
      <c r="D30" s="97" t="e">
        <f>VLOOKUP($F30,УЧАСТНИКИ!$A$2:$L$1105,5,FALSE)</f>
        <v>#N/A</v>
      </c>
      <c r="E30" s="214" t="e">
        <f>VLOOKUP($F30,УЧАСТНИКИ!$A$2:$L$1105,8,FALSE)</f>
        <v>#N/A</v>
      </c>
      <c r="F30" s="212"/>
      <c r="G30" s="212"/>
      <c r="H30" s="212"/>
      <c r="I30" s="212"/>
      <c r="J30" s="213" t="e">
        <f>VLOOKUP($F30,УЧАСТНИКИ!$A$2:$L$1105,9,FALSE)</f>
        <v>#N/A</v>
      </c>
    </row>
    <row r="31" spans="1:11" hidden="1" x14ac:dyDescent="0.2">
      <c r="A31" s="212" t="s">
        <v>37</v>
      </c>
      <c r="B31" s="95" t="e">
        <f>VLOOKUP($F31,УЧАСТНИКИ!$A$2:$L$1105,3,FALSE)</f>
        <v>#N/A</v>
      </c>
      <c r="C31" s="213" t="e">
        <f>VLOOKUP($F31,УЧАСТНИКИ!$A$2:$L$1105,4,FALSE)</f>
        <v>#N/A</v>
      </c>
      <c r="D31" s="97" t="e">
        <f>VLOOKUP($F31,УЧАСТНИКИ!$A$2:$L$1105,5,FALSE)</f>
        <v>#N/A</v>
      </c>
      <c r="E31" s="214" t="e">
        <f>VLOOKUP($F31,УЧАСТНИКИ!$A$2:$L$1105,8,FALSE)</f>
        <v>#N/A</v>
      </c>
      <c r="F31" s="212"/>
      <c r="G31" s="212"/>
      <c r="H31" s="212"/>
      <c r="I31" s="212"/>
      <c r="J31" s="213" t="e">
        <f>VLOOKUP($F31,УЧАСТНИКИ!$A$2:$L$1105,9,FALSE)</f>
        <v>#N/A</v>
      </c>
    </row>
    <row r="32" spans="1:11" hidden="1" x14ac:dyDescent="0.2">
      <c r="A32" s="212" t="s">
        <v>38</v>
      </c>
      <c r="B32" s="95" t="e">
        <f>VLOOKUP($F32,УЧАСТНИКИ!$A$2:$L$1105,3,FALSE)</f>
        <v>#N/A</v>
      </c>
      <c r="C32" s="213" t="e">
        <f>VLOOKUP($F32,УЧАСТНИКИ!$A$2:$L$1105,4,FALSE)</f>
        <v>#N/A</v>
      </c>
      <c r="D32" s="97" t="e">
        <f>VLOOKUP($F32,УЧАСТНИКИ!$A$2:$L$1105,5,FALSE)</f>
        <v>#N/A</v>
      </c>
      <c r="E32" s="214" t="e">
        <f>VLOOKUP($F32,УЧАСТНИКИ!$A$2:$L$1105,8,FALSE)</f>
        <v>#N/A</v>
      </c>
      <c r="F32" s="212"/>
      <c r="G32" s="212"/>
      <c r="H32" s="212"/>
      <c r="I32" s="212"/>
      <c r="J32" s="213" t="e">
        <f>VLOOKUP($F32,УЧАСТНИКИ!$A$2:$L$1105,9,FALSE)</f>
        <v>#N/A</v>
      </c>
    </row>
    <row r="33" spans="1:11" hidden="1" x14ac:dyDescent="0.2">
      <c r="A33" s="212" t="s">
        <v>39</v>
      </c>
      <c r="B33" s="95" t="e">
        <f>VLOOKUP($F33,УЧАСТНИКИ!$A$2:$L$1105,3,FALSE)</f>
        <v>#N/A</v>
      </c>
      <c r="C33" s="213" t="e">
        <f>VLOOKUP($F33,УЧАСТНИКИ!$A$2:$L$1105,4,FALSE)</f>
        <v>#N/A</v>
      </c>
      <c r="D33" s="97" t="e">
        <f>VLOOKUP($F33,УЧАСТНИКИ!$A$2:$L$1105,5,FALSE)</f>
        <v>#N/A</v>
      </c>
      <c r="E33" s="214" t="e">
        <f>VLOOKUP($F33,УЧАСТНИКИ!$A$2:$L$1105,8,FALSE)</f>
        <v>#N/A</v>
      </c>
      <c r="F33" s="212"/>
      <c r="G33" s="212"/>
      <c r="H33" s="212"/>
      <c r="I33" s="212"/>
      <c r="J33" s="213" t="e">
        <f>VLOOKUP($F33,УЧАСТНИКИ!$A$2:$L$1105,9,FALSE)</f>
        <v>#N/A</v>
      </c>
    </row>
    <row r="34" spans="1:11" hidden="1" x14ac:dyDescent="0.2">
      <c r="A34" s="212" t="s">
        <v>40</v>
      </c>
      <c r="B34" s="95" t="e">
        <f>VLOOKUP($F34,УЧАСТНИКИ!$A$2:$L$1105,3,FALSE)</f>
        <v>#N/A</v>
      </c>
      <c r="C34" s="213" t="e">
        <f>VLOOKUP($F34,УЧАСТНИКИ!$A$2:$L$1105,4,FALSE)</f>
        <v>#N/A</v>
      </c>
      <c r="D34" s="97" t="e">
        <f>VLOOKUP($F34,УЧАСТНИКИ!$A$2:$L$1105,5,FALSE)</f>
        <v>#N/A</v>
      </c>
      <c r="E34" s="214" t="e">
        <f>VLOOKUP($F34,УЧАСТНИКИ!$A$2:$L$1105,8,FALSE)</f>
        <v>#N/A</v>
      </c>
      <c r="F34" s="212"/>
      <c r="G34" s="212"/>
      <c r="H34" s="212"/>
      <c r="I34" s="212"/>
      <c r="J34" s="213" t="e">
        <f>VLOOKUP($F34,УЧАСТНИКИ!$A$2:$L$1105,9,FALSE)</f>
        <v>#N/A</v>
      </c>
    </row>
    <row r="35" spans="1:11" hidden="1" x14ac:dyDescent="0.2">
      <c r="A35" s="212">
        <v>8</v>
      </c>
      <c r="B35" s="95" t="e">
        <f>VLOOKUP($F35,УЧАСТНИКИ!$A$2:$L$1105,3,FALSE)</f>
        <v>#N/A</v>
      </c>
      <c r="C35" s="213" t="e">
        <f>VLOOKUP($F35,УЧАСТНИКИ!$A$2:$L$1105,4,FALSE)</f>
        <v>#N/A</v>
      </c>
      <c r="D35" s="97" t="e">
        <f>VLOOKUP($F35,УЧАСТНИКИ!$A$2:$L$1105,5,FALSE)</f>
        <v>#N/A</v>
      </c>
      <c r="E35" s="214" t="e">
        <f>VLOOKUP($F35,УЧАСТНИКИ!$A$2:$L$1105,8,FALSE)</f>
        <v>#N/A</v>
      </c>
      <c r="F35" s="212"/>
      <c r="G35" s="212"/>
      <c r="H35" s="212"/>
      <c r="I35" s="212"/>
      <c r="J35" s="213" t="e">
        <f>VLOOKUP($F35,УЧАСТНИКИ!$A$2:$L$1105,9,FALSE)</f>
        <v>#N/A</v>
      </c>
    </row>
    <row r="36" spans="1:11" hidden="1" x14ac:dyDescent="0.2">
      <c r="A36" s="221"/>
      <c r="B36" s="222" t="s">
        <v>44</v>
      </c>
      <c r="C36" s="223"/>
      <c r="D36" s="223"/>
      <c r="E36" s="223"/>
      <c r="F36" s="223"/>
      <c r="G36" s="223"/>
      <c r="H36" s="223"/>
      <c r="I36" s="223"/>
      <c r="J36" s="224"/>
      <c r="K36" s="23"/>
    </row>
    <row r="37" spans="1:11" hidden="1" x14ac:dyDescent="0.2">
      <c r="A37" s="212" t="s">
        <v>34</v>
      </c>
      <c r="B37" s="95" t="e">
        <f>VLOOKUP($F37,УЧАСТНИКИ!$A$2:$L$1105,3,FALSE)</f>
        <v>#N/A</v>
      </c>
      <c r="C37" s="213" t="e">
        <f>VLOOKUP($F37,УЧАСТНИКИ!$A$2:$L$1105,4,FALSE)</f>
        <v>#N/A</v>
      </c>
      <c r="D37" s="97" t="e">
        <f>VLOOKUP($F37,УЧАСТНИКИ!$A$2:$L$1105,5,FALSE)</f>
        <v>#N/A</v>
      </c>
      <c r="E37" s="214" t="e">
        <f>VLOOKUP($F37,УЧАСТНИКИ!$A$2:$L$1105,8,FALSE)</f>
        <v>#N/A</v>
      </c>
      <c r="F37" s="212"/>
      <c r="G37" s="212"/>
      <c r="H37" s="212"/>
      <c r="I37" s="212"/>
      <c r="J37" s="213" t="e">
        <f>VLOOKUP($F37,УЧАСТНИКИ!$A$2:$L$1105,9,FALSE)</f>
        <v>#N/A</v>
      </c>
      <c r="K37" s="23"/>
    </row>
    <row r="38" spans="1:11" hidden="1" x14ac:dyDescent="0.2">
      <c r="A38" s="212" t="s">
        <v>35</v>
      </c>
      <c r="B38" s="95" t="e">
        <f>VLOOKUP($F38,УЧАСТНИКИ!$A$2:$L$1105,3,FALSE)</f>
        <v>#N/A</v>
      </c>
      <c r="C38" s="213" t="e">
        <f>VLOOKUP($F38,УЧАСТНИКИ!$A$2:$L$1105,4,FALSE)</f>
        <v>#N/A</v>
      </c>
      <c r="D38" s="97" t="e">
        <f>VLOOKUP($F38,УЧАСТНИКИ!$A$2:$L$1105,5,FALSE)</f>
        <v>#N/A</v>
      </c>
      <c r="E38" s="214" t="e">
        <f>VLOOKUP($F38,УЧАСТНИКИ!$A$2:$L$1105,8,FALSE)</f>
        <v>#N/A</v>
      </c>
      <c r="F38" s="212"/>
      <c r="G38" s="212"/>
      <c r="H38" s="212"/>
      <c r="I38" s="212"/>
      <c r="J38" s="213" t="e">
        <f>VLOOKUP($F38,УЧАСТНИКИ!$A$2:$L$1105,9,FALSE)</f>
        <v>#N/A</v>
      </c>
      <c r="K38" s="23"/>
    </row>
    <row r="39" spans="1:11" hidden="1" x14ac:dyDescent="0.2">
      <c r="A39" s="212" t="s">
        <v>36</v>
      </c>
      <c r="B39" s="95" t="e">
        <f>VLOOKUP($F39,УЧАСТНИКИ!$A$2:$L$1105,3,FALSE)</f>
        <v>#N/A</v>
      </c>
      <c r="C39" s="213" t="e">
        <f>VLOOKUP($F39,УЧАСТНИКИ!$A$2:$L$1105,4,FALSE)</f>
        <v>#N/A</v>
      </c>
      <c r="D39" s="97" t="e">
        <f>VLOOKUP($F39,УЧАСТНИКИ!$A$2:$L$1105,5,FALSE)</f>
        <v>#N/A</v>
      </c>
      <c r="E39" s="214" t="e">
        <f>VLOOKUP($F39,УЧАСТНИКИ!$A$2:$L$1105,8,FALSE)</f>
        <v>#N/A</v>
      </c>
      <c r="F39" s="212"/>
      <c r="G39" s="212"/>
      <c r="H39" s="212"/>
      <c r="I39" s="212"/>
      <c r="J39" s="213" t="e">
        <f>VLOOKUP($F39,УЧАСТНИКИ!$A$2:$L$1105,9,FALSE)</f>
        <v>#N/A</v>
      </c>
      <c r="K39" s="23"/>
    </row>
    <row r="40" spans="1:11" hidden="1" x14ac:dyDescent="0.2">
      <c r="A40" s="212" t="s">
        <v>37</v>
      </c>
      <c r="B40" s="95" t="e">
        <f>VLOOKUP($F40,УЧАСТНИКИ!$A$2:$L$1105,3,FALSE)</f>
        <v>#N/A</v>
      </c>
      <c r="C40" s="213" t="e">
        <f>VLOOKUP($F40,УЧАСТНИКИ!$A$2:$L$1105,4,FALSE)</f>
        <v>#N/A</v>
      </c>
      <c r="D40" s="97" t="e">
        <f>VLOOKUP($F40,УЧАСТНИКИ!$A$2:$L$1105,5,FALSE)</f>
        <v>#N/A</v>
      </c>
      <c r="E40" s="214" t="e">
        <f>VLOOKUP($F40,УЧАСТНИКИ!$A$2:$L$1105,8,FALSE)</f>
        <v>#N/A</v>
      </c>
      <c r="F40" s="212"/>
      <c r="G40" s="212"/>
      <c r="H40" s="212"/>
      <c r="I40" s="212"/>
      <c r="J40" s="213" t="e">
        <f>VLOOKUP($F40,УЧАСТНИКИ!$A$2:$L$1105,9,FALSE)</f>
        <v>#N/A</v>
      </c>
      <c r="K40" s="23"/>
    </row>
    <row r="41" spans="1:11" hidden="1" x14ac:dyDescent="0.2">
      <c r="A41" s="212" t="s">
        <v>38</v>
      </c>
      <c r="B41" s="95" t="e">
        <f>VLOOKUP($F41,УЧАСТНИКИ!$A$2:$L$1105,3,FALSE)</f>
        <v>#N/A</v>
      </c>
      <c r="C41" s="213" t="e">
        <f>VLOOKUP($F41,УЧАСТНИКИ!$A$2:$L$1105,4,FALSE)</f>
        <v>#N/A</v>
      </c>
      <c r="D41" s="97" t="e">
        <f>VLOOKUP($F41,УЧАСТНИКИ!$A$2:$L$1105,5,FALSE)</f>
        <v>#N/A</v>
      </c>
      <c r="E41" s="214" t="e">
        <f>VLOOKUP($F41,УЧАСТНИКИ!$A$2:$L$1105,8,FALSE)</f>
        <v>#N/A</v>
      </c>
      <c r="F41" s="212"/>
      <c r="G41" s="212"/>
      <c r="H41" s="212"/>
      <c r="I41" s="212"/>
      <c r="J41" s="213" t="e">
        <f>VLOOKUP($F41,УЧАСТНИКИ!$A$2:$L$1105,9,FALSE)</f>
        <v>#N/A</v>
      </c>
      <c r="K41" s="23"/>
    </row>
    <row r="42" spans="1:11" hidden="1" x14ac:dyDescent="0.2">
      <c r="A42" s="212" t="s">
        <v>39</v>
      </c>
      <c r="B42" s="95" t="e">
        <f>VLOOKUP($F42,УЧАСТНИКИ!$A$2:$L$1105,3,FALSE)</f>
        <v>#N/A</v>
      </c>
      <c r="C42" s="213" t="e">
        <f>VLOOKUP($F42,УЧАСТНИКИ!$A$2:$L$1105,4,FALSE)</f>
        <v>#N/A</v>
      </c>
      <c r="D42" s="97" t="e">
        <f>VLOOKUP($F42,УЧАСТНИКИ!$A$2:$L$1105,5,FALSE)</f>
        <v>#N/A</v>
      </c>
      <c r="E42" s="214" t="e">
        <f>VLOOKUP($F42,УЧАСТНИКИ!$A$2:$L$1105,8,FALSE)</f>
        <v>#N/A</v>
      </c>
      <c r="F42" s="212"/>
      <c r="G42" s="212"/>
      <c r="H42" s="212"/>
      <c r="I42" s="212"/>
      <c r="J42" s="213" t="e">
        <f>VLOOKUP($F42,УЧАСТНИКИ!$A$2:$L$1105,9,FALSE)</f>
        <v>#N/A</v>
      </c>
      <c r="K42" s="23"/>
    </row>
    <row r="43" spans="1:11" hidden="1" x14ac:dyDescent="0.2">
      <c r="A43" s="212" t="s">
        <v>40</v>
      </c>
      <c r="B43" s="95" t="e">
        <f>VLOOKUP($F43,УЧАСТНИКИ!$A$2:$L$1105,3,FALSE)</f>
        <v>#N/A</v>
      </c>
      <c r="C43" s="213" t="e">
        <f>VLOOKUP($F43,УЧАСТНИКИ!$A$2:$L$1105,4,FALSE)</f>
        <v>#N/A</v>
      </c>
      <c r="D43" s="97" t="e">
        <f>VLOOKUP($F43,УЧАСТНИКИ!$A$2:$L$1105,5,FALSE)</f>
        <v>#N/A</v>
      </c>
      <c r="E43" s="214" t="e">
        <f>VLOOKUP($F43,УЧАСТНИКИ!$A$2:$L$1105,8,FALSE)</f>
        <v>#N/A</v>
      </c>
      <c r="F43" s="212"/>
      <c r="G43" s="212"/>
      <c r="H43" s="212"/>
      <c r="I43" s="212"/>
      <c r="J43" s="213" t="e">
        <f>VLOOKUP($F43,УЧАСТНИКИ!$A$2:$L$1105,9,FALSE)</f>
        <v>#N/A</v>
      </c>
      <c r="K43" s="23"/>
    </row>
    <row r="44" spans="1:11" hidden="1" x14ac:dyDescent="0.2">
      <c r="A44" s="212">
        <v>8</v>
      </c>
      <c r="B44" s="95" t="e">
        <f>VLOOKUP($F44,УЧАСТНИКИ!$A$2:$L$1105,3,FALSE)</f>
        <v>#N/A</v>
      </c>
      <c r="C44" s="213" t="e">
        <f>VLOOKUP($F44,УЧАСТНИКИ!$A$2:$L$1105,4,FALSE)</f>
        <v>#N/A</v>
      </c>
      <c r="D44" s="97" t="e">
        <f>VLOOKUP($F44,УЧАСТНИКИ!$A$2:$L$1105,5,FALSE)</f>
        <v>#N/A</v>
      </c>
      <c r="E44" s="214" t="e">
        <f>VLOOKUP($F44,УЧАСТНИКИ!$A$2:$L$1105,8,FALSE)</f>
        <v>#N/A</v>
      </c>
      <c r="F44" s="212"/>
      <c r="G44" s="212"/>
      <c r="H44" s="212"/>
      <c r="I44" s="212"/>
      <c r="J44" s="213" t="e">
        <f>VLOOKUP($F44,УЧАСТНИКИ!$A$2:$L$1105,9,FALSE)</f>
        <v>#N/A</v>
      </c>
      <c r="K44" s="23"/>
    </row>
    <row r="45" spans="1:11" hidden="1" x14ac:dyDescent="0.2">
      <c r="A45" s="221"/>
      <c r="B45" s="222" t="s">
        <v>53</v>
      </c>
      <c r="C45" s="223"/>
      <c r="D45" s="223"/>
      <c r="E45" s="223"/>
      <c r="F45" s="223"/>
      <c r="G45" s="223"/>
      <c r="H45" s="223"/>
      <c r="I45" s="223"/>
      <c r="J45" s="224"/>
      <c r="K45" s="23"/>
    </row>
    <row r="46" spans="1:11" hidden="1" x14ac:dyDescent="0.2">
      <c r="A46" s="212" t="s">
        <v>34</v>
      </c>
      <c r="B46" s="95" t="e">
        <f>VLOOKUP($F46,УЧАСТНИКИ!$A$2:$L$1105,3,FALSE)</f>
        <v>#N/A</v>
      </c>
      <c r="C46" s="213" t="e">
        <f>VLOOKUP($F46,УЧАСТНИКИ!$A$2:$L$1105,4,FALSE)</f>
        <v>#N/A</v>
      </c>
      <c r="D46" s="97" t="e">
        <f>VLOOKUP($F46,УЧАСТНИКИ!$A$2:$L$1105,5,FALSE)</f>
        <v>#N/A</v>
      </c>
      <c r="E46" s="214" t="e">
        <f>VLOOKUP($F46,УЧАСТНИКИ!$A$2:$L$1105,8,FALSE)</f>
        <v>#N/A</v>
      </c>
      <c r="F46" s="212"/>
      <c r="G46" s="212"/>
      <c r="H46" s="212"/>
      <c r="I46" s="212"/>
      <c r="J46" s="213" t="e">
        <f>VLOOKUP($F46,УЧАСТНИКИ!$A$2:$L$1105,9,FALSE)</f>
        <v>#N/A</v>
      </c>
      <c r="K46" s="23"/>
    </row>
    <row r="47" spans="1:11" hidden="1" x14ac:dyDescent="0.2">
      <c r="A47" s="212" t="s">
        <v>35</v>
      </c>
      <c r="B47" s="95" t="e">
        <f>VLOOKUP($F47,УЧАСТНИКИ!$A$2:$L$1105,3,FALSE)</f>
        <v>#N/A</v>
      </c>
      <c r="C47" s="213" t="e">
        <f>VLOOKUP($F47,УЧАСТНИКИ!$A$2:$L$1105,4,FALSE)</f>
        <v>#N/A</v>
      </c>
      <c r="D47" s="97" t="e">
        <f>VLOOKUP($F47,УЧАСТНИКИ!$A$2:$L$1105,5,FALSE)</f>
        <v>#N/A</v>
      </c>
      <c r="E47" s="214" t="e">
        <f>VLOOKUP($F47,УЧАСТНИКИ!$A$2:$L$1105,8,FALSE)</f>
        <v>#N/A</v>
      </c>
      <c r="F47" s="212"/>
      <c r="G47" s="212"/>
      <c r="H47" s="212"/>
      <c r="I47" s="212"/>
      <c r="J47" s="213" t="e">
        <f>VLOOKUP($F47,УЧАСТНИКИ!$A$2:$L$1105,9,FALSE)</f>
        <v>#N/A</v>
      </c>
      <c r="K47" s="23"/>
    </row>
    <row r="48" spans="1:11" hidden="1" x14ac:dyDescent="0.2">
      <c r="A48" s="212" t="s">
        <v>36</v>
      </c>
      <c r="B48" s="95" t="e">
        <f>VLOOKUP($F48,УЧАСТНИКИ!$A$2:$L$1105,3,FALSE)</f>
        <v>#N/A</v>
      </c>
      <c r="C48" s="213" t="e">
        <f>VLOOKUP($F48,УЧАСТНИКИ!$A$2:$L$1105,4,FALSE)</f>
        <v>#N/A</v>
      </c>
      <c r="D48" s="97" t="e">
        <f>VLOOKUP($F48,УЧАСТНИКИ!$A$2:$L$1105,5,FALSE)</f>
        <v>#N/A</v>
      </c>
      <c r="E48" s="214" t="e">
        <f>VLOOKUP($F48,УЧАСТНИКИ!$A$2:$L$1105,8,FALSE)</f>
        <v>#N/A</v>
      </c>
      <c r="F48" s="212"/>
      <c r="G48" s="212"/>
      <c r="H48" s="212"/>
      <c r="I48" s="212"/>
      <c r="J48" s="213" t="e">
        <f>VLOOKUP($F48,УЧАСТНИКИ!$A$2:$L$1105,9,FALSE)</f>
        <v>#N/A</v>
      </c>
      <c r="K48" s="23"/>
    </row>
    <row r="49" spans="1:11" hidden="1" x14ac:dyDescent="0.2">
      <c r="A49" s="212" t="s">
        <v>37</v>
      </c>
      <c r="B49" s="95" t="e">
        <f>VLOOKUP($F49,УЧАСТНИКИ!$A$2:$L$1105,3,FALSE)</f>
        <v>#N/A</v>
      </c>
      <c r="C49" s="213" t="e">
        <f>VLOOKUP($F49,УЧАСТНИКИ!$A$2:$L$1105,4,FALSE)</f>
        <v>#N/A</v>
      </c>
      <c r="D49" s="97" t="e">
        <f>VLOOKUP($F49,УЧАСТНИКИ!$A$2:$L$1105,5,FALSE)</f>
        <v>#N/A</v>
      </c>
      <c r="E49" s="214" t="e">
        <f>VLOOKUP($F49,УЧАСТНИКИ!$A$2:$L$1105,8,FALSE)</f>
        <v>#N/A</v>
      </c>
      <c r="F49" s="212"/>
      <c r="G49" s="212"/>
      <c r="H49" s="212"/>
      <c r="I49" s="212"/>
      <c r="J49" s="213" t="e">
        <f>VLOOKUP($F49,УЧАСТНИКИ!$A$2:$L$1105,9,FALSE)</f>
        <v>#N/A</v>
      </c>
      <c r="K49" s="23"/>
    </row>
    <row r="50" spans="1:11" hidden="1" x14ac:dyDescent="0.2">
      <c r="A50" s="212" t="s">
        <v>38</v>
      </c>
      <c r="B50" s="95" t="e">
        <f>VLOOKUP($F50,УЧАСТНИКИ!$A$2:$L$1105,3,FALSE)</f>
        <v>#N/A</v>
      </c>
      <c r="C50" s="213" t="e">
        <f>VLOOKUP($F50,УЧАСТНИКИ!$A$2:$L$1105,4,FALSE)</f>
        <v>#N/A</v>
      </c>
      <c r="D50" s="97" t="e">
        <f>VLOOKUP($F50,УЧАСТНИКИ!$A$2:$L$1105,5,FALSE)</f>
        <v>#N/A</v>
      </c>
      <c r="E50" s="214" t="e">
        <f>VLOOKUP($F50,УЧАСТНИКИ!$A$2:$L$1105,8,FALSE)</f>
        <v>#N/A</v>
      </c>
      <c r="F50" s="212"/>
      <c r="G50" s="212"/>
      <c r="H50" s="212"/>
      <c r="I50" s="212"/>
      <c r="J50" s="213" t="e">
        <f>VLOOKUP($F50,УЧАСТНИКИ!$A$2:$L$1105,9,FALSE)</f>
        <v>#N/A</v>
      </c>
      <c r="K50" s="23"/>
    </row>
    <row r="51" spans="1:11" hidden="1" x14ac:dyDescent="0.2">
      <c r="A51" s="212" t="s">
        <v>39</v>
      </c>
      <c r="B51" s="95" t="e">
        <f>VLOOKUP($F51,УЧАСТНИКИ!$A$2:$L$1105,3,FALSE)</f>
        <v>#N/A</v>
      </c>
      <c r="C51" s="213" t="e">
        <f>VLOOKUP($F51,УЧАСТНИКИ!$A$2:$L$1105,4,FALSE)</f>
        <v>#N/A</v>
      </c>
      <c r="D51" s="97" t="e">
        <f>VLOOKUP($F51,УЧАСТНИКИ!$A$2:$L$1105,5,FALSE)</f>
        <v>#N/A</v>
      </c>
      <c r="E51" s="214" t="e">
        <f>VLOOKUP($F51,УЧАСТНИКИ!$A$2:$L$1105,8,FALSE)</f>
        <v>#N/A</v>
      </c>
      <c r="F51" s="212"/>
      <c r="G51" s="212"/>
      <c r="H51" s="212"/>
      <c r="I51" s="212"/>
      <c r="J51" s="213" t="e">
        <f>VLOOKUP($F51,УЧАСТНИКИ!$A$2:$L$1105,9,FALSE)</f>
        <v>#N/A</v>
      </c>
      <c r="K51" s="23"/>
    </row>
    <row r="52" spans="1:11" hidden="1" x14ac:dyDescent="0.2">
      <c r="A52" s="212" t="s">
        <v>40</v>
      </c>
      <c r="B52" s="95" t="e">
        <f>VLOOKUP($F52,УЧАСТНИКИ!$A$2:$L$1105,3,FALSE)</f>
        <v>#N/A</v>
      </c>
      <c r="C52" s="213" t="e">
        <f>VLOOKUP($F52,УЧАСТНИКИ!$A$2:$L$1105,4,FALSE)</f>
        <v>#N/A</v>
      </c>
      <c r="D52" s="97" t="e">
        <f>VLOOKUP($F52,УЧАСТНИКИ!$A$2:$L$1105,5,FALSE)</f>
        <v>#N/A</v>
      </c>
      <c r="E52" s="214" t="e">
        <f>VLOOKUP($F52,УЧАСТНИКИ!$A$2:$L$1105,8,FALSE)</f>
        <v>#N/A</v>
      </c>
      <c r="F52" s="212"/>
      <c r="G52" s="212"/>
      <c r="H52" s="212"/>
      <c r="I52" s="212"/>
      <c r="J52" s="213" t="e">
        <f>VLOOKUP($F52,УЧАСТНИКИ!$A$2:$L$1105,9,FALSE)</f>
        <v>#N/A</v>
      </c>
      <c r="K52" s="23"/>
    </row>
    <row r="53" spans="1:11" hidden="1" x14ac:dyDescent="0.2">
      <c r="A53" s="212">
        <v>8</v>
      </c>
      <c r="B53" s="95" t="e">
        <f>VLOOKUP($F53,УЧАСТНИКИ!$A$2:$L$1105,3,FALSE)</f>
        <v>#N/A</v>
      </c>
      <c r="C53" s="213" t="e">
        <f>VLOOKUP($F53,УЧАСТНИКИ!$A$2:$L$1105,4,FALSE)</f>
        <v>#N/A</v>
      </c>
      <c r="D53" s="97" t="e">
        <f>VLOOKUP($F53,УЧАСТНИКИ!$A$2:$L$1105,5,FALSE)</f>
        <v>#N/A</v>
      </c>
      <c r="E53" s="214" t="e">
        <f>VLOOKUP($F53,УЧАСТНИКИ!$A$2:$L$1105,8,FALSE)</f>
        <v>#N/A</v>
      </c>
      <c r="F53" s="212"/>
      <c r="G53" s="212"/>
      <c r="H53" s="212"/>
      <c r="I53" s="212"/>
      <c r="J53" s="213" t="e">
        <f>VLOOKUP($F53,УЧАСТНИКИ!$A$2:$L$1105,9,FALSE)</f>
        <v>#N/A</v>
      </c>
      <c r="K53" s="23"/>
    </row>
    <row r="54" spans="1:11" hidden="1" x14ac:dyDescent="0.2">
      <c r="A54" s="221"/>
      <c r="B54" s="222" t="s">
        <v>23</v>
      </c>
      <c r="C54" s="223"/>
      <c r="D54" s="223"/>
      <c r="E54" s="223"/>
      <c r="F54" s="223"/>
      <c r="G54" s="223"/>
      <c r="H54" s="223"/>
      <c r="I54" s="223"/>
      <c r="J54" s="224"/>
      <c r="K54" s="23"/>
    </row>
    <row r="55" spans="1:11" hidden="1" x14ac:dyDescent="0.2">
      <c r="A55" s="212" t="s">
        <v>34</v>
      </c>
      <c r="B55" s="95" t="e">
        <f>VLOOKUP($F55,УЧАСТНИКИ!$A$2:$L$1105,3,FALSE)</f>
        <v>#N/A</v>
      </c>
      <c r="C55" s="213" t="e">
        <f>VLOOKUP($F55,УЧАСТНИКИ!$A$2:$L$1105,4,FALSE)</f>
        <v>#N/A</v>
      </c>
      <c r="D55" s="97" t="e">
        <f>VLOOKUP($F55,УЧАСТНИКИ!$A$2:$L$1105,5,FALSE)</f>
        <v>#N/A</v>
      </c>
      <c r="E55" s="214" t="e">
        <f>VLOOKUP($F55,УЧАСТНИКИ!$A$2:$L$1105,8,FALSE)</f>
        <v>#N/A</v>
      </c>
      <c r="F55" s="212"/>
      <c r="G55" s="212"/>
      <c r="H55" s="212"/>
      <c r="I55" s="212"/>
      <c r="J55" s="213" t="e">
        <f>VLOOKUP($F55,УЧАСТНИКИ!$A$2:$L$1105,9,FALSE)</f>
        <v>#N/A</v>
      </c>
      <c r="K55" s="23"/>
    </row>
    <row r="56" spans="1:11" hidden="1" x14ac:dyDescent="0.2">
      <c r="A56" s="212" t="s">
        <v>35</v>
      </c>
      <c r="B56" s="95" t="e">
        <f>VLOOKUP($F56,УЧАСТНИКИ!$A$2:$L$1105,3,FALSE)</f>
        <v>#N/A</v>
      </c>
      <c r="C56" s="213" t="e">
        <f>VLOOKUP($F56,УЧАСТНИКИ!$A$2:$L$1105,4,FALSE)</f>
        <v>#N/A</v>
      </c>
      <c r="D56" s="97" t="e">
        <f>VLOOKUP($F56,УЧАСТНИКИ!$A$2:$L$1105,5,FALSE)</f>
        <v>#N/A</v>
      </c>
      <c r="E56" s="214" t="e">
        <f>VLOOKUP($F56,УЧАСТНИКИ!$A$2:$L$1105,8,FALSE)</f>
        <v>#N/A</v>
      </c>
      <c r="F56" s="212"/>
      <c r="G56" s="212"/>
      <c r="H56" s="212"/>
      <c r="I56" s="212"/>
      <c r="J56" s="213" t="e">
        <f>VLOOKUP($F56,УЧАСТНИКИ!$A$2:$L$1105,9,FALSE)</f>
        <v>#N/A</v>
      </c>
      <c r="K56" s="23"/>
    </row>
    <row r="57" spans="1:11" hidden="1" x14ac:dyDescent="0.2">
      <c r="A57" s="212" t="s">
        <v>36</v>
      </c>
      <c r="B57" s="95" t="e">
        <f>VLOOKUP($F57,УЧАСТНИКИ!$A$2:$L$1105,3,FALSE)</f>
        <v>#N/A</v>
      </c>
      <c r="C57" s="213" t="e">
        <f>VLOOKUP($F57,УЧАСТНИКИ!$A$2:$L$1105,4,FALSE)</f>
        <v>#N/A</v>
      </c>
      <c r="D57" s="97" t="e">
        <f>VLOOKUP($F57,УЧАСТНИКИ!$A$2:$L$1105,5,FALSE)</f>
        <v>#N/A</v>
      </c>
      <c r="E57" s="214" t="e">
        <f>VLOOKUP($F57,УЧАСТНИКИ!$A$2:$L$1105,8,FALSE)</f>
        <v>#N/A</v>
      </c>
      <c r="F57" s="212"/>
      <c r="G57" s="212"/>
      <c r="H57" s="212"/>
      <c r="I57" s="212"/>
      <c r="J57" s="213" t="e">
        <f>VLOOKUP($F57,УЧАСТНИКИ!$A$2:$L$1105,9,FALSE)</f>
        <v>#N/A</v>
      </c>
      <c r="K57" s="23"/>
    </row>
    <row r="58" spans="1:11" hidden="1" x14ac:dyDescent="0.2">
      <c r="A58" s="212" t="s">
        <v>37</v>
      </c>
      <c r="B58" s="95" t="e">
        <f>VLOOKUP($F58,УЧАСТНИКИ!$A$2:$L$1105,3,FALSE)</f>
        <v>#N/A</v>
      </c>
      <c r="C58" s="213" t="e">
        <f>VLOOKUP($F58,УЧАСТНИКИ!$A$2:$L$1105,4,FALSE)</f>
        <v>#N/A</v>
      </c>
      <c r="D58" s="97" t="e">
        <f>VLOOKUP($F58,УЧАСТНИКИ!$A$2:$L$1105,5,FALSE)</f>
        <v>#N/A</v>
      </c>
      <c r="E58" s="214" t="e">
        <f>VLOOKUP($F58,УЧАСТНИКИ!$A$2:$L$1105,8,FALSE)</f>
        <v>#N/A</v>
      </c>
      <c r="F58" s="212"/>
      <c r="G58" s="212"/>
      <c r="H58" s="212"/>
      <c r="I58" s="212"/>
      <c r="J58" s="213" t="e">
        <f>VLOOKUP($F58,УЧАСТНИКИ!$A$2:$L$1105,9,FALSE)</f>
        <v>#N/A</v>
      </c>
      <c r="K58" s="23"/>
    </row>
    <row r="59" spans="1:11" hidden="1" x14ac:dyDescent="0.2">
      <c r="A59" s="212" t="s">
        <v>38</v>
      </c>
      <c r="B59" s="95" t="e">
        <f>VLOOKUP($F59,УЧАСТНИКИ!$A$2:$L$1105,3,FALSE)</f>
        <v>#N/A</v>
      </c>
      <c r="C59" s="213" t="e">
        <f>VLOOKUP($F59,УЧАСТНИКИ!$A$2:$L$1105,4,FALSE)</f>
        <v>#N/A</v>
      </c>
      <c r="D59" s="97" t="e">
        <f>VLOOKUP($F59,УЧАСТНИКИ!$A$2:$L$1105,5,FALSE)</f>
        <v>#N/A</v>
      </c>
      <c r="E59" s="214" t="e">
        <f>VLOOKUP($F59,УЧАСТНИКИ!$A$2:$L$1105,8,FALSE)</f>
        <v>#N/A</v>
      </c>
      <c r="F59" s="212"/>
      <c r="G59" s="212"/>
      <c r="H59" s="212"/>
      <c r="I59" s="212"/>
      <c r="J59" s="213" t="e">
        <f>VLOOKUP($F59,УЧАСТНИКИ!$A$2:$L$1105,9,FALSE)</f>
        <v>#N/A</v>
      </c>
      <c r="K59" s="23"/>
    </row>
    <row r="60" spans="1:11" hidden="1" x14ac:dyDescent="0.2">
      <c r="A60" s="212" t="s">
        <v>39</v>
      </c>
      <c r="B60" s="95" t="e">
        <f>VLOOKUP($F60,УЧАСТНИКИ!$A$2:$L$1105,3,FALSE)</f>
        <v>#N/A</v>
      </c>
      <c r="C60" s="213" t="e">
        <f>VLOOKUP($F60,УЧАСТНИКИ!$A$2:$L$1105,4,FALSE)</f>
        <v>#N/A</v>
      </c>
      <c r="D60" s="97" t="e">
        <f>VLOOKUP($F60,УЧАСТНИКИ!$A$2:$L$1105,5,FALSE)</f>
        <v>#N/A</v>
      </c>
      <c r="E60" s="214" t="e">
        <f>VLOOKUP($F60,УЧАСТНИКИ!$A$2:$L$1105,8,FALSE)</f>
        <v>#N/A</v>
      </c>
      <c r="F60" s="212"/>
      <c r="G60" s="212"/>
      <c r="H60" s="212"/>
      <c r="I60" s="212"/>
      <c r="J60" s="213" t="e">
        <f>VLOOKUP($F60,УЧАСТНИКИ!$A$2:$L$1105,9,FALSE)</f>
        <v>#N/A</v>
      </c>
      <c r="K60" s="23"/>
    </row>
    <row r="61" spans="1:11" hidden="1" x14ac:dyDescent="0.2">
      <c r="A61" s="212" t="s">
        <v>40</v>
      </c>
      <c r="B61" s="95" t="e">
        <f>VLOOKUP($F61,УЧАСТНИКИ!$A$2:$L$1105,3,FALSE)</f>
        <v>#N/A</v>
      </c>
      <c r="C61" s="213" t="e">
        <f>VLOOKUP($F61,УЧАСТНИКИ!$A$2:$L$1105,4,FALSE)</f>
        <v>#N/A</v>
      </c>
      <c r="D61" s="97" t="e">
        <f>VLOOKUP($F61,УЧАСТНИКИ!$A$2:$L$1105,5,FALSE)</f>
        <v>#N/A</v>
      </c>
      <c r="E61" s="214" t="e">
        <f>VLOOKUP($F61,УЧАСТНИКИ!$A$2:$L$1105,8,FALSE)</f>
        <v>#N/A</v>
      </c>
      <c r="F61" s="212"/>
      <c r="G61" s="212"/>
      <c r="H61" s="212"/>
      <c r="I61" s="212"/>
      <c r="J61" s="213" t="e">
        <f>VLOOKUP($F61,УЧАСТНИКИ!$A$2:$L$1105,9,FALSE)</f>
        <v>#N/A</v>
      </c>
      <c r="K61" s="23"/>
    </row>
    <row r="62" spans="1:11" hidden="1" x14ac:dyDescent="0.2">
      <c r="A62" s="212">
        <v>8</v>
      </c>
      <c r="B62" s="95" t="e">
        <f>VLOOKUP($F62,УЧАСТНИКИ!$A$2:$L$1105,3,FALSE)</f>
        <v>#N/A</v>
      </c>
      <c r="C62" s="213" t="e">
        <f>VLOOKUP($F62,УЧАСТНИКИ!$A$2:$L$1105,4,FALSE)</f>
        <v>#N/A</v>
      </c>
      <c r="D62" s="97" t="e">
        <f>VLOOKUP($F62,УЧАСТНИКИ!$A$2:$L$1105,5,FALSE)</f>
        <v>#N/A</v>
      </c>
      <c r="E62" s="214" t="e">
        <f>VLOOKUP($F62,УЧАСТНИКИ!$A$2:$L$1105,8,FALSE)</f>
        <v>#N/A</v>
      </c>
      <c r="F62" s="212"/>
      <c r="G62" s="212"/>
      <c r="H62" s="212"/>
      <c r="I62" s="212"/>
      <c r="J62" s="213" t="e">
        <f>VLOOKUP($F62,УЧАСТНИКИ!$A$2:$L$1105,9,FALSE)</f>
        <v>#N/A</v>
      </c>
      <c r="K62" s="23"/>
    </row>
    <row r="63" spans="1:11" hidden="1" x14ac:dyDescent="0.2">
      <c r="A63" s="221"/>
      <c r="B63" s="222" t="s">
        <v>0</v>
      </c>
      <c r="C63" s="223"/>
      <c r="D63" s="223"/>
      <c r="E63" s="223"/>
      <c r="F63" s="223"/>
      <c r="G63" s="223"/>
      <c r="H63" s="223"/>
      <c r="I63" s="223"/>
      <c r="J63" s="224"/>
      <c r="K63" s="23"/>
    </row>
    <row r="64" spans="1:11" hidden="1" x14ac:dyDescent="0.2">
      <c r="A64" s="212" t="s">
        <v>34</v>
      </c>
      <c r="B64" s="95" t="e">
        <f>VLOOKUP($F64,УЧАСТНИКИ!$A$2:$L$1105,3,FALSE)</f>
        <v>#N/A</v>
      </c>
      <c r="C64" s="213" t="e">
        <f>VLOOKUP($F64,УЧАСТНИКИ!$A$2:$L$1105,4,FALSE)</f>
        <v>#N/A</v>
      </c>
      <c r="D64" s="97" t="e">
        <f>VLOOKUP($F64,УЧАСТНИКИ!$A$2:$L$1105,5,FALSE)</f>
        <v>#N/A</v>
      </c>
      <c r="E64" s="214" t="e">
        <f>VLOOKUP($F64,УЧАСТНИКИ!$A$2:$L$1105,8,FALSE)</f>
        <v>#N/A</v>
      </c>
      <c r="F64" s="212"/>
      <c r="G64" s="212"/>
      <c r="H64" s="212"/>
      <c r="I64" s="212"/>
      <c r="J64" s="213" t="e">
        <f>VLOOKUP($F64,УЧАСТНИКИ!$A$2:$L$1105,9,FALSE)</f>
        <v>#N/A</v>
      </c>
      <c r="K64" s="23"/>
    </row>
    <row r="65" spans="1:12" hidden="1" x14ac:dyDescent="0.2">
      <c r="A65" s="212" t="s">
        <v>35</v>
      </c>
      <c r="B65" s="95" t="e">
        <f>VLOOKUP($F65,УЧАСТНИКИ!$A$2:$L$1105,3,FALSE)</f>
        <v>#N/A</v>
      </c>
      <c r="C65" s="213" t="e">
        <f>VLOOKUP($F65,УЧАСТНИКИ!$A$2:$L$1105,4,FALSE)</f>
        <v>#N/A</v>
      </c>
      <c r="D65" s="97" t="e">
        <f>VLOOKUP($F65,УЧАСТНИКИ!$A$2:$L$1105,5,FALSE)</f>
        <v>#N/A</v>
      </c>
      <c r="E65" s="214" t="e">
        <f>VLOOKUP($F65,УЧАСТНИКИ!$A$2:$L$1105,8,FALSE)</f>
        <v>#N/A</v>
      </c>
      <c r="F65" s="212"/>
      <c r="G65" s="212"/>
      <c r="H65" s="212"/>
      <c r="I65" s="212"/>
      <c r="J65" s="213" t="e">
        <f>VLOOKUP($F65,УЧАСТНИКИ!$A$2:$L$1105,9,FALSE)</f>
        <v>#N/A</v>
      </c>
      <c r="K65" s="23"/>
    </row>
    <row r="66" spans="1:12" hidden="1" x14ac:dyDescent="0.2">
      <c r="A66" s="212" t="s">
        <v>36</v>
      </c>
      <c r="B66" s="95" t="e">
        <f>VLOOKUP($F66,УЧАСТНИКИ!$A$2:$L$1105,3,FALSE)</f>
        <v>#N/A</v>
      </c>
      <c r="C66" s="213" t="e">
        <f>VLOOKUP($F66,УЧАСТНИКИ!$A$2:$L$1105,4,FALSE)</f>
        <v>#N/A</v>
      </c>
      <c r="D66" s="97" t="e">
        <f>VLOOKUP($F66,УЧАСТНИКИ!$A$2:$L$1105,5,FALSE)</f>
        <v>#N/A</v>
      </c>
      <c r="E66" s="214" t="e">
        <f>VLOOKUP($F66,УЧАСТНИКИ!$A$2:$L$1105,8,FALSE)</f>
        <v>#N/A</v>
      </c>
      <c r="F66" s="212"/>
      <c r="G66" s="212"/>
      <c r="H66" s="212"/>
      <c r="I66" s="212"/>
      <c r="J66" s="213" t="e">
        <f>VLOOKUP($F66,УЧАСТНИКИ!$A$2:$L$1105,9,FALSE)</f>
        <v>#N/A</v>
      </c>
      <c r="K66" s="23"/>
    </row>
    <row r="67" spans="1:12" hidden="1" x14ac:dyDescent="0.2">
      <c r="A67" s="212" t="s">
        <v>37</v>
      </c>
      <c r="B67" s="95" t="e">
        <f>VLOOKUP($F67,УЧАСТНИКИ!$A$2:$L$1105,3,FALSE)</f>
        <v>#N/A</v>
      </c>
      <c r="C67" s="213" t="e">
        <f>VLOOKUP($F67,УЧАСТНИКИ!$A$2:$L$1105,4,FALSE)</f>
        <v>#N/A</v>
      </c>
      <c r="D67" s="97" t="e">
        <f>VLOOKUP($F67,УЧАСТНИКИ!$A$2:$L$1105,5,FALSE)</f>
        <v>#N/A</v>
      </c>
      <c r="E67" s="214" t="e">
        <f>VLOOKUP($F67,УЧАСТНИКИ!$A$2:$L$1105,8,FALSE)</f>
        <v>#N/A</v>
      </c>
      <c r="F67" s="212"/>
      <c r="G67" s="212"/>
      <c r="H67" s="212"/>
      <c r="I67" s="212"/>
      <c r="J67" s="213" t="e">
        <f>VLOOKUP($F67,УЧАСТНИКИ!$A$2:$L$1105,9,FALSE)</f>
        <v>#N/A</v>
      </c>
      <c r="K67" s="23"/>
    </row>
    <row r="68" spans="1:12" hidden="1" x14ac:dyDescent="0.2">
      <c r="A68" s="212" t="s">
        <v>38</v>
      </c>
      <c r="B68" s="95" t="e">
        <f>VLOOKUP($F68,УЧАСТНИКИ!$A$2:$L$1105,3,FALSE)</f>
        <v>#N/A</v>
      </c>
      <c r="C68" s="213" t="e">
        <f>VLOOKUP($F68,УЧАСТНИКИ!$A$2:$L$1105,4,FALSE)</f>
        <v>#N/A</v>
      </c>
      <c r="D68" s="97" t="e">
        <f>VLOOKUP($F68,УЧАСТНИКИ!$A$2:$L$1105,5,FALSE)</f>
        <v>#N/A</v>
      </c>
      <c r="E68" s="214" t="e">
        <f>VLOOKUP($F68,УЧАСТНИКИ!$A$2:$L$1105,8,FALSE)</f>
        <v>#N/A</v>
      </c>
      <c r="F68" s="212"/>
      <c r="G68" s="212"/>
      <c r="H68" s="212"/>
      <c r="I68" s="212"/>
      <c r="J68" s="213" t="e">
        <f>VLOOKUP($F68,УЧАСТНИКИ!$A$2:$L$1105,9,FALSE)</f>
        <v>#N/A</v>
      </c>
      <c r="K68" s="23"/>
    </row>
    <row r="69" spans="1:12" hidden="1" x14ac:dyDescent="0.2">
      <c r="A69" s="212" t="s">
        <v>39</v>
      </c>
      <c r="B69" s="95" t="e">
        <f>VLOOKUP($F69,УЧАСТНИКИ!$A$2:$L$1105,3,FALSE)</f>
        <v>#N/A</v>
      </c>
      <c r="C69" s="213" t="e">
        <f>VLOOKUP($F69,УЧАСТНИКИ!$A$2:$L$1105,4,FALSE)</f>
        <v>#N/A</v>
      </c>
      <c r="D69" s="97" t="e">
        <f>VLOOKUP($F69,УЧАСТНИКИ!$A$2:$L$1105,5,FALSE)</f>
        <v>#N/A</v>
      </c>
      <c r="E69" s="214" t="e">
        <f>VLOOKUP($F69,УЧАСТНИКИ!$A$2:$L$1105,8,FALSE)</f>
        <v>#N/A</v>
      </c>
      <c r="F69" s="212"/>
      <c r="G69" s="212"/>
      <c r="H69" s="212"/>
      <c r="I69" s="212"/>
      <c r="J69" s="213" t="e">
        <f>VLOOKUP($F69,УЧАСТНИКИ!$A$2:$L$1105,9,FALSE)</f>
        <v>#N/A</v>
      </c>
      <c r="K69" s="23"/>
    </row>
    <row r="70" spans="1:12" hidden="1" x14ac:dyDescent="0.2">
      <c r="A70" s="212" t="s">
        <v>40</v>
      </c>
      <c r="B70" s="95" t="e">
        <f>VLOOKUP($F70,УЧАСТНИКИ!$A$2:$L$1105,3,FALSE)</f>
        <v>#N/A</v>
      </c>
      <c r="C70" s="213" t="e">
        <f>VLOOKUP($F70,УЧАСТНИКИ!$A$2:$L$1105,4,FALSE)</f>
        <v>#N/A</v>
      </c>
      <c r="D70" s="97" t="e">
        <f>VLOOKUP($F70,УЧАСТНИКИ!$A$2:$L$1105,5,FALSE)</f>
        <v>#N/A</v>
      </c>
      <c r="E70" s="214" t="e">
        <f>VLOOKUP($F70,УЧАСТНИКИ!$A$2:$L$1105,8,FALSE)</f>
        <v>#N/A</v>
      </c>
      <c r="F70" s="212"/>
      <c r="G70" s="212"/>
      <c r="H70" s="212"/>
      <c r="I70" s="212"/>
      <c r="J70" s="213" t="e">
        <f>VLOOKUP($F70,УЧАСТНИКИ!$A$2:$L$1105,9,FALSE)</f>
        <v>#N/A</v>
      </c>
      <c r="K70" s="23"/>
    </row>
    <row r="71" spans="1:12" hidden="1" x14ac:dyDescent="0.2">
      <c r="A71" s="212">
        <v>8</v>
      </c>
      <c r="B71" s="95" t="e">
        <f>VLOOKUP($F71,УЧАСТНИКИ!$A$2:$L$1105,3,FALSE)</f>
        <v>#N/A</v>
      </c>
      <c r="C71" s="213" t="e">
        <f>VLOOKUP($F71,УЧАСТНИКИ!$A$2:$L$1105,4,FALSE)</f>
        <v>#N/A</v>
      </c>
      <c r="D71" s="97" t="e">
        <f>VLOOKUP($F71,УЧАСТНИКИ!$A$2:$L$1105,5,FALSE)</f>
        <v>#N/A</v>
      </c>
      <c r="E71" s="214" t="e">
        <f>VLOOKUP($F71,УЧАСТНИКИ!$A$2:$L$1105,8,FALSE)</f>
        <v>#N/A</v>
      </c>
      <c r="F71" s="212"/>
      <c r="G71" s="212"/>
      <c r="H71" s="212"/>
      <c r="I71" s="212"/>
      <c r="J71" s="213" t="e">
        <f>VLOOKUP($F71,УЧАСТНИКИ!$A$2:$L$1105,9,FALSE)</f>
        <v>#N/A</v>
      </c>
      <c r="K71" s="23"/>
    </row>
    <row r="72" spans="1:12" ht="15.75" customHeight="1" x14ac:dyDescent="0.2">
      <c r="A72" s="29"/>
      <c r="B72" s="85"/>
      <c r="C72" s="86"/>
      <c r="D72" s="118"/>
      <c r="E72" s="118"/>
      <c r="F72" s="29"/>
      <c r="G72" s="29"/>
      <c r="H72" s="29"/>
      <c r="I72" s="29"/>
      <c r="J72" s="29"/>
      <c r="K72" s="86"/>
      <c r="L72" s="23"/>
    </row>
    <row r="73" spans="1:12" ht="15.75" customHeight="1" x14ac:dyDescent="0.2">
      <c r="A73" s="29"/>
      <c r="B73" s="85"/>
      <c r="C73" s="86"/>
      <c r="D73" s="118"/>
      <c r="E73" s="118"/>
      <c r="F73" s="29"/>
      <c r="G73" s="29"/>
      <c r="H73" s="29"/>
      <c r="I73" s="29"/>
      <c r="J73" s="29"/>
      <c r="K73" s="86"/>
      <c r="L73" s="23"/>
    </row>
    <row r="74" spans="1:12" x14ac:dyDescent="0.2">
      <c r="L74" s="23"/>
    </row>
    <row r="75" spans="1:12" ht="15.75" x14ac:dyDescent="0.25">
      <c r="A75" s="248" t="s">
        <v>55</v>
      </c>
      <c r="B75" s="87"/>
      <c r="D75" s="205" t="s">
        <v>178</v>
      </c>
      <c r="E75" s="248"/>
      <c r="G75" s="29"/>
      <c r="I75" s="119"/>
      <c r="K75" s="23"/>
      <c r="L75" s="23"/>
    </row>
    <row r="76" spans="1:12" ht="15.75" x14ac:dyDescent="0.25">
      <c r="A76" s="248" t="s">
        <v>51</v>
      </c>
      <c r="D76" s="205" t="s">
        <v>1267</v>
      </c>
      <c r="L76" s="23"/>
    </row>
    <row r="77" spans="1:12" ht="15.75" x14ac:dyDescent="0.25">
      <c r="A77" s="282" t="s">
        <v>52</v>
      </c>
      <c r="B77" s="282"/>
      <c r="D77" s="205" t="s">
        <v>1268</v>
      </c>
      <c r="L77" s="23"/>
    </row>
    <row r="78" spans="1:12" ht="15.75" x14ac:dyDescent="0.25">
      <c r="A78" s="282"/>
      <c r="B78" s="282"/>
      <c r="L78" s="23"/>
    </row>
    <row r="79" spans="1:12" ht="15.75" x14ac:dyDescent="0.25">
      <c r="B79" s="119"/>
      <c r="L79" s="23"/>
    </row>
    <row r="80" spans="1:12" ht="15.75" x14ac:dyDescent="0.25">
      <c r="B80" s="119"/>
      <c r="L80" s="23"/>
    </row>
    <row r="81" spans="1:12" x14ac:dyDescent="0.2">
      <c r="L81" s="23"/>
    </row>
    <row r="82" spans="1:12" ht="15.75" x14ac:dyDescent="0.25">
      <c r="B82" s="119"/>
      <c r="L82" s="23"/>
    </row>
    <row r="83" spans="1:12" ht="15.75" customHeight="1" x14ac:dyDescent="0.25">
      <c r="B83" s="119"/>
      <c r="L83" s="23"/>
    </row>
    <row r="84" spans="1:12" ht="15.75" customHeight="1" x14ac:dyDescent="0.2">
      <c r="L84" s="23"/>
    </row>
    <row r="85" spans="1:12" ht="15.75" customHeight="1" x14ac:dyDescent="0.2">
      <c r="L85" s="23"/>
    </row>
    <row r="86" spans="1:12" ht="15.75" customHeight="1" x14ac:dyDescent="0.2">
      <c r="L86" s="23"/>
    </row>
    <row r="87" spans="1:12" ht="15.75" customHeight="1" x14ac:dyDescent="0.2">
      <c r="L87" s="23"/>
    </row>
    <row r="88" spans="1:12" ht="15.75" customHeight="1" x14ac:dyDescent="0.2">
      <c r="L88" s="23"/>
    </row>
    <row r="89" spans="1:12" ht="15.75" customHeight="1" x14ac:dyDescent="0.2">
      <c r="L89" s="23"/>
    </row>
    <row r="90" spans="1:12" ht="15.75" customHeight="1" x14ac:dyDescent="0.2">
      <c r="L90" s="23"/>
    </row>
    <row r="91" spans="1:12" ht="15.75" customHeight="1" x14ac:dyDescent="0.2">
      <c r="L91" s="23"/>
    </row>
    <row r="92" spans="1:12" ht="15.75" customHeight="1" x14ac:dyDescent="0.2">
      <c r="L92" s="23"/>
    </row>
    <row r="93" spans="1:12" ht="15.75" customHeight="1" x14ac:dyDescent="0.2">
      <c r="A93" s="23"/>
      <c r="B93" s="88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5.75" customHeight="1" x14ac:dyDescent="0.2">
      <c r="A94" s="29"/>
      <c r="B94" s="120"/>
      <c r="C94" s="121"/>
      <c r="D94" s="122"/>
      <c r="E94" s="122"/>
      <c r="F94" s="29"/>
      <c r="G94" s="29"/>
      <c r="H94" s="29"/>
      <c r="I94" s="29"/>
      <c r="J94" s="29"/>
      <c r="K94" s="121"/>
      <c r="L94" s="23"/>
    </row>
    <row r="95" spans="1:12" ht="15.75" customHeight="1" x14ac:dyDescent="0.2">
      <c r="A95" s="29"/>
      <c r="B95" s="28"/>
      <c r="C95" s="121"/>
      <c r="D95" s="122"/>
      <c r="E95" s="122"/>
      <c r="F95" s="29"/>
      <c r="G95" s="29"/>
      <c r="H95" s="29"/>
      <c r="I95" s="29"/>
      <c r="J95" s="29"/>
      <c r="K95" s="121"/>
    </row>
    <row r="96" spans="1:12" ht="15.75" customHeight="1" x14ac:dyDescent="0.2">
      <c r="A96" s="29"/>
      <c r="B96" s="123"/>
      <c r="C96" s="121"/>
      <c r="D96" s="122"/>
      <c r="E96" s="122"/>
      <c r="F96" s="29"/>
      <c r="G96" s="29"/>
      <c r="H96" s="29"/>
      <c r="I96" s="29"/>
      <c r="J96" s="29"/>
      <c r="K96" s="121"/>
    </row>
    <row r="97" spans="1:11" ht="15.75" customHeight="1" x14ac:dyDescent="0.2">
      <c r="A97" s="29"/>
      <c r="B97" s="123"/>
      <c r="C97" s="121"/>
      <c r="D97" s="122"/>
      <c r="E97" s="122"/>
      <c r="F97" s="29"/>
      <c r="G97" s="29"/>
      <c r="H97" s="29"/>
      <c r="I97" s="29"/>
      <c r="J97" s="29"/>
      <c r="K97" s="121"/>
    </row>
    <row r="98" spans="1:11" ht="15.75" customHeight="1" x14ac:dyDescent="0.2">
      <c r="A98" s="29"/>
      <c r="B98" s="123"/>
      <c r="C98" s="121"/>
      <c r="D98" s="122"/>
      <c r="E98" s="122"/>
      <c r="F98" s="29"/>
      <c r="G98" s="29"/>
      <c r="H98" s="29"/>
      <c r="I98" s="29"/>
      <c r="J98" s="29"/>
      <c r="K98" s="121"/>
    </row>
    <row r="99" spans="1:11" ht="15.75" customHeight="1" x14ac:dyDescent="0.2">
      <c r="A99" s="29"/>
      <c r="B99" s="123"/>
      <c r="C99" s="121"/>
      <c r="D99" s="122"/>
      <c r="E99" s="122"/>
      <c r="F99" s="29"/>
      <c r="G99" s="29"/>
      <c r="H99" s="29"/>
      <c r="I99" s="29"/>
      <c r="J99" s="29"/>
      <c r="K99" s="121"/>
    </row>
    <row r="100" spans="1:11" ht="15.75" customHeight="1" x14ac:dyDescent="0.2">
      <c r="A100" s="29"/>
      <c r="B100" s="123"/>
      <c r="C100" s="121"/>
      <c r="D100" s="122"/>
      <c r="E100" s="122"/>
      <c r="F100" s="29"/>
      <c r="G100" s="29"/>
      <c r="H100" s="29"/>
      <c r="I100" s="29"/>
      <c r="J100" s="29"/>
      <c r="K100" s="121"/>
    </row>
    <row r="101" spans="1:11" ht="15.75" customHeight="1" x14ac:dyDescent="0.2">
      <c r="A101" s="29"/>
      <c r="B101" s="123"/>
      <c r="C101" s="121"/>
      <c r="D101" s="122"/>
      <c r="E101" s="122"/>
      <c r="F101" s="29"/>
      <c r="G101" s="29"/>
      <c r="H101" s="29"/>
      <c r="I101" s="29"/>
      <c r="J101" s="29"/>
      <c r="K101" s="121"/>
    </row>
    <row r="102" spans="1:11" ht="15.75" customHeight="1" x14ac:dyDescent="0.2">
      <c r="A102" s="23"/>
      <c r="B102" s="88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.75" customHeight="1" x14ac:dyDescent="0.2">
      <c r="A103" s="29"/>
      <c r="B103" s="120"/>
      <c r="C103" s="121"/>
      <c r="D103" s="122"/>
      <c r="E103" s="122"/>
      <c r="F103" s="29"/>
      <c r="G103" s="29"/>
      <c r="H103" s="29"/>
      <c r="I103" s="29"/>
      <c r="J103" s="29"/>
      <c r="K103" s="121"/>
    </row>
    <row r="104" spans="1:11" ht="15.75" customHeight="1" x14ac:dyDescent="0.2">
      <c r="A104" s="29"/>
      <c r="B104" s="120"/>
      <c r="C104" s="121"/>
      <c r="D104" s="122"/>
      <c r="E104" s="122"/>
      <c r="F104" s="29"/>
      <c r="G104" s="29"/>
      <c r="H104" s="29"/>
      <c r="I104" s="29"/>
      <c r="J104" s="29"/>
      <c r="K104" s="121"/>
    </row>
    <row r="105" spans="1:11" ht="15.75" customHeight="1" x14ac:dyDescent="0.2">
      <c r="A105" s="29"/>
      <c r="B105" s="120"/>
      <c r="C105" s="121"/>
      <c r="D105" s="122"/>
      <c r="E105" s="122"/>
      <c r="F105" s="29"/>
      <c r="G105" s="29"/>
      <c r="H105" s="29"/>
      <c r="I105" s="29"/>
      <c r="J105" s="29"/>
      <c r="K105" s="121"/>
    </row>
    <row r="106" spans="1:11" ht="15.75" customHeight="1" x14ac:dyDescent="0.2">
      <c r="A106" s="29"/>
      <c r="B106" s="120"/>
      <c r="C106" s="121"/>
      <c r="D106" s="122"/>
      <c r="E106" s="122"/>
      <c r="F106" s="29"/>
      <c r="G106" s="29"/>
      <c r="H106" s="29"/>
      <c r="I106" s="29"/>
      <c r="J106" s="29"/>
      <c r="K106" s="121"/>
    </row>
    <row r="107" spans="1:11" ht="15.75" customHeight="1" x14ac:dyDescent="0.2">
      <c r="A107" s="29"/>
      <c r="B107" s="120"/>
      <c r="C107" s="121"/>
      <c r="D107" s="122"/>
      <c r="E107" s="122"/>
      <c r="F107" s="29"/>
      <c r="G107" s="29"/>
      <c r="H107" s="29"/>
      <c r="I107" s="29"/>
      <c r="J107" s="29"/>
      <c r="K107" s="121"/>
    </row>
    <row r="108" spans="1:11" ht="15.75" customHeight="1" x14ac:dyDescent="0.2">
      <c r="A108" s="29"/>
      <c r="B108" s="120"/>
      <c r="C108" s="121"/>
      <c r="D108" s="122"/>
      <c r="E108" s="122"/>
      <c r="F108" s="29"/>
      <c r="G108" s="29"/>
      <c r="H108" s="29"/>
      <c r="I108" s="29"/>
      <c r="J108" s="29"/>
      <c r="K108" s="121"/>
    </row>
    <row r="109" spans="1:11" ht="15.75" customHeight="1" x14ac:dyDescent="0.2">
      <c r="A109" s="29"/>
      <c r="B109" s="120"/>
      <c r="C109" s="121"/>
      <c r="D109" s="122"/>
      <c r="E109" s="122"/>
      <c r="F109" s="29"/>
      <c r="G109" s="29"/>
      <c r="H109" s="29"/>
      <c r="I109" s="29"/>
      <c r="J109" s="29"/>
      <c r="K109" s="121"/>
    </row>
    <row r="110" spans="1:11" ht="15.75" customHeight="1" x14ac:dyDescent="0.2">
      <c r="A110" s="29"/>
      <c r="B110" s="120"/>
      <c r="C110" s="121"/>
      <c r="D110" s="122"/>
      <c r="E110" s="122"/>
      <c r="F110" s="29"/>
      <c r="G110" s="29"/>
      <c r="H110" s="29"/>
      <c r="I110" s="29"/>
      <c r="J110" s="29"/>
      <c r="K110" s="121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</sheetData>
  <mergeCells count="6">
    <mergeCell ref="A78:B78"/>
    <mergeCell ref="A3:J3"/>
    <mergeCell ref="A1:J1"/>
    <mergeCell ref="A2:J2"/>
    <mergeCell ref="E4:J4"/>
    <mergeCell ref="A77:B77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00B050"/>
  </sheetPr>
  <dimension ref="A1:Q107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0.5703125" style="63" customWidth="1"/>
    <col min="4" max="4" width="25" style="63" customWidth="1"/>
    <col min="5" max="5" width="9.7109375" style="63" customWidth="1"/>
    <col min="6" max="6" width="7.7109375" style="63" customWidth="1"/>
    <col min="7" max="7" width="6.28515625" style="63" customWidth="1"/>
    <col min="8" max="8" width="22.85546875" style="63" customWidth="1"/>
    <col min="9" max="9" width="11.28515625" style="63" bestFit="1" customWidth="1"/>
    <col min="10" max="10" width="8.28515625" style="63" customWidth="1"/>
    <col min="11" max="11" width="6" style="63" customWidth="1"/>
    <col min="12" max="16384" width="9.140625" style="63"/>
  </cols>
  <sheetData>
    <row r="1" spans="1:17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55"/>
      <c r="L1" s="55"/>
      <c r="M1" s="55"/>
      <c r="N1" s="55"/>
    </row>
    <row r="2" spans="1:17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64"/>
      <c r="L2" s="55"/>
      <c r="M2" s="55"/>
      <c r="N2" s="55"/>
    </row>
    <row r="3" spans="1:17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110"/>
      <c r="L3" s="110"/>
      <c r="M3" s="110"/>
      <c r="N3" s="110"/>
      <c r="O3" s="110"/>
      <c r="P3" s="110"/>
      <c r="Q3" s="110"/>
    </row>
    <row r="4" spans="1:17" ht="15" x14ac:dyDescent="0.2">
      <c r="A4" s="201"/>
      <c r="B4" s="201"/>
      <c r="C4" s="201"/>
      <c r="D4" s="201"/>
      <c r="E4" s="288" t="s">
        <v>163</v>
      </c>
      <c r="F4" s="288"/>
      <c r="G4" s="288"/>
      <c r="H4" s="288"/>
      <c r="I4" s="288"/>
      <c r="J4" s="288"/>
      <c r="K4" s="110"/>
      <c r="L4" s="110"/>
      <c r="M4" s="110"/>
      <c r="N4" s="110"/>
      <c r="O4" s="110"/>
      <c r="P4" s="110"/>
      <c r="Q4" s="110"/>
    </row>
    <row r="5" spans="1:17" ht="15" x14ac:dyDescent="0.2">
      <c r="A5" s="18" t="str">
        <f>d_4</f>
        <v>МУЖЧИНЫ</v>
      </c>
      <c r="B5" s="194"/>
      <c r="C5" s="197" t="s">
        <v>158</v>
      </c>
      <c r="D5" s="194" t="s">
        <v>206</v>
      </c>
      <c r="E5" s="194"/>
      <c r="F5" s="194"/>
      <c r="H5" s="18" t="str">
        <f>d_1</f>
        <v>04.09.2019г.</v>
      </c>
      <c r="I5" s="34" t="s">
        <v>161</v>
      </c>
      <c r="J5" s="15" t="s">
        <v>1264</v>
      </c>
      <c r="K5" s="132"/>
    </row>
    <row r="6" spans="1:17" x14ac:dyDescent="0.2">
      <c r="A6" s="15" t="s">
        <v>172</v>
      </c>
      <c r="B6" s="141"/>
      <c r="C6" s="197" t="s">
        <v>159</v>
      </c>
      <c r="D6" s="15" t="s">
        <v>207</v>
      </c>
      <c r="E6" s="15"/>
      <c r="I6" s="34" t="s">
        <v>162</v>
      </c>
      <c r="J6" s="195"/>
      <c r="K6" s="65"/>
    </row>
    <row r="7" spans="1:17" ht="13.5" customHeight="1" x14ac:dyDescent="0.2">
      <c r="A7" s="67"/>
      <c r="C7" s="197" t="s">
        <v>160</v>
      </c>
      <c r="D7" s="15" t="s">
        <v>208</v>
      </c>
      <c r="F7" s="15"/>
      <c r="G7" s="13"/>
      <c r="H7" s="13"/>
      <c r="I7" s="141"/>
      <c r="J7" s="19" t="str">
        <f>d_5</f>
        <v>г. Сочи, ул. Бзугу 2, ст. им. Славы Метревели</v>
      </c>
      <c r="K7" s="65"/>
    </row>
    <row r="8" spans="1:17" ht="24" customHeight="1" x14ac:dyDescent="0.2">
      <c r="A8" s="111" t="s">
        <v>54</v>
      </c>
      <c r="B8" s="111" t="s">
        <v>98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</row>
    <row r="9" spans="1:17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7" ht="23.25" customHeight="1" x14ac:dyDescent="0.2">
      <c r="A10" s="212" t="s">
        <v>34</v>
      </c>
      <c r="B10" s="95" t="str">
        <f>VLOOKUP($F10,УЧАСТНИКИ!$A$2:$L$1105,3,FALSE)</f>
        <v>Клопцов Юрий</v>
      </c>
      <c r="C10" s="213" t="str">
        <f>VLOOKUP($F10,УЧАСТНИКИ!$A$2:$L$1105,4,FALSE)</f>
        <v>22.12.1989</v>
      </c>
      <c r="D10" s="97" t="str">
        <f>VLOOKUP($F10,УЧАСТНИКИ!$A$2:$L$1105,5,FALSE)</f>
        <v>Москва Алтайский край</v>
      </c>
      <c r="E10" s="214" t="str">
        <f>VLOOKUP($F10,УЧАСТНИКИ!$A$2:$L$1105,8,FALSE)</f>
        <v>МСМК</v>
      </c>
      <c r="F10" s="236" t="s">
        <v>72</v>
      </c>
      <c r="G10" s="236"/>
      <c r="H10" s="212"/>
      <c r="I10" s="212"/>
      <c r="J10" s="213" t="str">
        <f>VLOOKUP($F10,УЧАСТНИКИ!$A$2:$L$1105,9,FALSE)</f>
        <v>Л</v>
      </c>
    </row>
    <row r="11" spans="1:17" s="174" customFormat="1" ht="23.25" customHeight="1" x14ac:dyDescent="0.2">
      <c r="A11" s="212" t="s">
        <v>35</v>
      </c>
      <c r="B11" s="175" t="str">
        <f>VLOOKUP($F11,УЧАСТНИКИ!$A$2:$L$1105,3,FALSE)</f>
        <v>Швецов Пётр</v>
      </c>
      <c r="C11" s="212" t="str">
        <f>VLOOKUP($F11,УЧАСТНИКИ!$A$2:$L$1105,4,FALSE)</f>
        <v>14.07.1999</v>
      </c>
      <c r="D11" s="177" t="str">
        <f>VLOOKUP($F11,УЧАСТНИКИ!$A$2:$L$1105,5,FALSE)</f>
        <v xml:space="preserve">Новосибирская область </v>
      </c>
      <c r="E11" s="237" t="str">
        <f>VLOOKUP($F11,УЧАСТНИКИ!$A$2:$L$1105,8,FALSE)</f>
        <v>КМС</v>
      </c>
      <c r="F11" s="212" t="s">
        <v>1246</v>
      </c>
      <c r="G11" s="212"/>
      <c r="H11" s="212"/>
      <c r="I11" s="212"/>
      <c r="J11" s="212" t="str">
        <f>VLOOKUP($F11,УЧАСТНИКИ!$A$2:$L$1105,9,FALSE)</f>
        <v>Л</v>
      </c>
    </row>
    <row r="12" spans="1:17" s="174" customFormat="1" ht="23.25" customHeight="1" x14ac:dyDescent="0.2">
      <c r="A12" s="212" t="s">
        <v>36</v>
      </c>
      <c r="B12" s="175" t="str">
        <f>VLOOKUP($F12,УЧАСТНИКИ!$A$2:$L$1105,3,FALSE)</f>
        <v>Якушев Максим</v>
      </c>
      <c r="C12" s="212" t="str">
        <f>VLOOKUP($F12,УЧАСТНИКИ!$A$2:$L$1105,4,FALSE)</f>
        <v>15.03.1992</v>
      </c>
      <c r="D12" s="177" t="str">
        <f>VLOOKUP($F12,УЧАСТНИКИ!$A$2:$L$1105,5,FALSE)</f>
        <v xml:space="preserve">Свердловская область </v>
      </c>
      <c r="E12" s="237" t="str">
        <f>VLOOKUP($F12,УЧАСТНИКИ!$A$2:$L$1105,8,FALSE)</f>
        <v>МСМК</v>
      </c>
      <c r="F12" s="212" t="s">
        <v>1174</v>
      </c>
      <c r="G12" s="212"/>
      <c r="H12" s="212"/>
      <c r="I12" s="212"/>
      <c r="J12" s="212"/>
    </row>
    <row r="13" spans="1:17" s="174" customFormat="1" ht="23.25" customHeight="1" x14ac:dyDescent="0.2">
      <c r="A13" s="212" t="s">
        <v>37</v>
      </c>
      <c r="B13" s="175" t="str">
        <f>VLOOKUP($F13,УЧАСТНИКИ!$A$2:$L$1105,3,FALSE)</f>
        <v>Надыров Ильдар</v>
      </c>
      <c r="C13" s="212" t="str">
        <f>VLOOKUP($F13,УЧАСТНИКИ!$A$2:$L$1105,4,FALSE)</f>
        <v>22.04.1994</v>
      </c>
      <c r="D13" s="177" t="str">
        <f>VLOOKUP($F13,УЧАСТНИКИ!$A$2:$L$1105,5,FALSE)</f>
        <v xml:space="preserve">Алтайский край </v>
      </c>
      <c r="E13" s="237" t="str">
        <f>VLOOKUP($F13,УЧАСТНИКИ!$A$2:$L$1105,8,FALSE)</f>
        <v>КМС</v>
      </c>
      <c r="F13" s="212" t="s">
        <v>1147</v>
      </c>
      <c r="G13" s="212"/>
      <c r="H13" s="212"/>
      <c r="I13" s="212"/>
      <c r="J13" s="212" t="s">
        <v>121</v>
      </c>
      <c r="L13" s="178"/>
    </row>
    <row r="14" spans="1:17" ht="23.25" customHeight="1" x14ac:dyDescent="0.2">
      <c r="A14" s="212" t="s">
        <v>38</v>
      </c>
      <c r="B14" s="95" t="str">
        <f>VLOOKUP($F14,УЧАСТНИКИ!$A$2:$L$1105,3,FALSE)</f>
        <v>Калашников Юрий</v>
      </c>
      <c r="C14" s="213" t="str">
        <f>VLOOKUP($F14,УЧАСТНИКИ!$A$2:$L$1105,4,FALSE)</f>
        <v>06.01.1999</v>
      </c>
      <c r="D14" s="97" t="str">
        <f>VLOOKUP($F14,УЧАСТНИКИ!$A$2:$L$1105,5,FALSE)</f>
        <v xml:space="preserve">Краснодарский край </v>
      </c>
      <c r="E14" s="214" t="str">
        <f>VLOOKUP($F14,УЧАСТНИКИ!$A$2:$L$1105,8,FALSE)</f>
        <v>КМС</v>
      </c>
      <c r="F14" s="212" t="s">
        <v>1122</v>
      </c>
      <c r="G14" s="212"/>
      <c r="H14" s="212"/>
      <c r="I14" s="212"/>
      <c r="J14" s="213"/>
    </row>
    <row r="15" spans="1:17" ht="23.25" customHeight="1" x14ac:dyDescent="0.2">
      <c r="A15" s="212" t="s">
        <v>39</v>
      </c>
      <c r="B15" s="95" t="str">
        <f>VLOOKUP($F15,УЧАСТНИКИ!$A$2:$L$1105,3,FALSE)</f>
        <v>Король Артём</v>
      </c>
      <c r="C15" s="213" t="str">
        <f>VLOOKUP($F15,УЧАСТНИКИ!$A$2:$L$1105,4,FALSE)</f>
        <v>27.08.1998</v>
      </c>
      <c r="D15" s="97" t="str">
        <f>VLOOKUP($F15,УЧАСТНИКИ!$A$2:$L$1105,5,FALSE)</f>
        <v xml:space="preserve">Новосибирская область </v>
      </c>
      <c r="E15" s="214" t="str">
        <f>VLOOKUP($F15,УЧАСТНИКИ!$A$2:$L$1105,8,FALSE)</f>
        <v>КМС</v>
      </c>
      <c r="F15" s="212" t="s">
        <v>1244</v>
      </c>
      <c r="G15" s="212"/>
      <c r="H15" s="212"/>
      <c r="I15" s="212"/>
      <c r="J15" s="213"/>
    </row>
    <row r="16" spans="1:17" hidden="1" x14ac:dyDescent="0.2">
      <c r="A16" s="212" t="s">
        <v>40</v>
      </c>
      <c r="B16" s="95" t="e">
        <f>VLOOKUP($F16,УЧАСТНИКИ!$A$2:$L$1105,3,FALSE)</f>
        <v>#N/A</v>
      </c>
      <c r="C16" s="213" t="e">
        <f>VLOOKUP($F16,УЧАСТНИКИ!$A$2:$L$1105,4,FALSE)</f>
        <v>#N/A</v>
      </c>
      <c r="D16" s="97" t="e">
        <f>VLOOKUP($F16,УЧАСТНИКИ!$A$2:$L$1105,5,FALSE)</f>
        <v>#N/A</v>
      </c>
      <c r="E16" s="214" t="e">
        <f>VLOOKUP($F16,УЧАСТНИКИ!$A$2:$L$1105,8,FALSE)</f>
        <v>#N/A</v>
      </c>
      <c r="F16" s="212"/>
      <c r="G16" s="212"/>
      <c r="H16" s="212"/>
      <c r="I16" s="212"/>
      <c r="J16" s="213" t="e">
        <f>VLOOKUP($F16,УЧАСТНИКИ!$A$2:$L$1105,9,FALSE)</f>
        <v>#N/A</v>
      </c>
    </row>
    <row r="17" spans="1:10" hidden="1" x14ac:dyDescent="0.2">
      <c r="A17" s="212" t="s">
        <v>61</v>
      </c>
      <c r="B17" s="95" t="e">
        <f>VLOOKUP($F17,УЧАСТНИКИ!$A$2:$L$1105,3,FALSE)</f>
        <v>#N/A</v>
      </c>
      <c r="C17" s="213" t="e">
        <f>VLOOKUP($F17,УЧАСТНИКИ!$A$2:$L$1105,4,FALSE)</f>
        <v>#N/A</v>
      </c>
      <c r="D17" s="97" t="e">
        <f>VLOOKUP($F17,УЧАСТНИКИ!$A$2:$L$1105,5,FALSE)</f>
        <v>#N/A</v>
      </c>
      <c r="E17" s="214" t="e">
        <f>VLOOKUP($F17,УЧАСТНИКИ!$A$2:$L$1105,8,FALSE)</f>
        <v>#N/A</v>
      </c>
      <c r="F17" s="212"/>
      <c r="G17" s="212"/>
      <c r="H17" s="212"/>
      <c r="I17" s="212"/>
      <c r="J17" s="213" t="e">
        <f>VLOOKUP($F17,УЧАСТНИКИ!$A$2:$L$1105,9,FALSE)</f>
        <v>#N/A</v>
      </c>
    </row>
    <row r="18" spans="1:10" hidden="1" x14ac:dyDescent="0.2">
      <c r="A18" s="212" t="s">
        <v>68</v>
      </c>
      <c r="B18" s="95" t="e">
        <f>VLOOKUP($F18,УЧАСТНИКИ!$A$2:$L$1105,3,FALSE)</f>
        <v>#N/A</v>
      </c>
      <c r="C18" s="213" t="e">
        <f>VLOOKUP($F18,УЧАСТНИКИ!$A$2:$L$1105,4,FALSE)</f>
        <v>#N/A</v>
      </c>
      <c r="D18" s="97" t="e">
        <f>VLOOKUP($F18,УЧАСТНИКИ!$A$2:$L$1105,5,FALSE)</f>
        <v>#N/A</v>
      </c>
      <c r="E18" s="214" t="e">
        <f>VLOOKUP($F18,УЧАСТНИКИ!$A$2:$L$1105,8,FALSE)</f>
        <v>#N/A</v>
      </c>
      <c r="F18" s="212"/>
      <c r="G18" s="212"/>
      <c r="H18" s="212"/>
      <c r="I18" s="212"/>
      <c r="J18" s="213" t="e">
        <f>VLOOKUP($F18,УЧАСТНИКИ!$A$2:$L$1105,9,FALSE)</f>
        <v>#N/A</v>
      </c>
    </row>
    <row r="19" spans="1:10" hidden="1" x14ac:dyDescent="0.2">
      <c r="A19" s="212" t="s">
        <v>67</v>
      </c>
      <c r="B19" s="95" t="e">
        <f>VLOOKUP($F19,УЧАСТНИКИ!$A$2:$L$1105,3,FALSE)</f>
        <v>#N/A</v>
      </c>
      <c r="C19" s="213" t="e">
        <f>VLOOKUP($F19,УЧАСТНИКИ!$A$2:$L$1105,4,FALSE)</f>
        <v>#N/A</v>
      </c>
      <c r="D19" s="97" t="e">
        <f>VLOOKUP($F19,УЧАСТНИКИ!$A$2:$L$1105,5,FALSE)</f>
        <v>#N/A</v>
      </c>
      <c r="E19" s="214" t="e">
        <f>VLOOKUP($F19,УЧАСТНИКИ!$A$2:$L$1105,8,FALSE)</f>
        <v>#N/A</v>
      </c>
      <c r="F19" s="212"/>
      <c r="G19" s="212"/>
      <c r="H19" s="212"/>
      <c r="I19" s="212"/>
      <c r="J19" s="213" t="e">
        <f>VLOOKUP($F19,УЧАСТНИКИ!$A$2:$L$1105,9,FALSE)</f>
        <v>#N/A</v>
      </c>
    </row>
    <row r="20" spans="1:10" hidden="1" x14ac:dyDescent="0.2">
      <c r="A20" s="212" t="s">
        <v>66</v>
      </c>
      <c r="B20" s="95" t="e">
        <f>VLOOKUP($F20,УЧАСТНИКИ!$A$2:$L$1105,3,FALSE)</f>
        <v>#N/A</v>
      </c>
      <c r="C20" s="213" t="e">
        <f>VLOOKUP($F20,УЧАСТНИКИ!$A$2:$L$1105,4,FALSE)</f>
        <v>#N/A</v>
      </c>
      <c r="D20" s="97" t="e">
        <f>VLOOKUP($F20,УЧАСТНИКИ!$A$2:$L$1105,5,FALSE)</f>
        <v>#N/A</v>
      </c>
      <c r="E20" s="214" t="e">
        <f>VLOOKUP($F20,УЧАСТНИКИ!$A$2:$L$1105,8,FALSE)</f>
        <v>#N/A</v>
      </c>
      <c r="F20" s="212"/>
      <c r="G20" s="212"/>
      <c r="H20" s="212"/>
      <c r="I20" s="212"/>
      <c r="J20" s="213" t="e">
        <f>VLOOKUP($F20,УЧАСТНИКИ!$A$2:$L$1105,9,FALSE)</f>
        <v>#N/A</v>
      </c>
    </row>
    <row r="21" spans="1:10" hidden="1" x14ac:dyDescent="0.2">
      <c r="A21" s="212" t="s">
        <v>65</v>
      </c>
      <c r="B21" s="95" t="e">
        <f>VLOOKUP($F21,УЧАСТНИКИ!$A$2:$L$1105,3,FALSE)</f>
        <v>#N/A</v>
      </c>
      <c r="C21" s="213" t="e">
        <f>VLOOKUP($F21,УЧАСТНИКИ!$A$2:$L$1105,4,FALSE)</f>
        <v>#N/A</v>
      </c>
      <c r="D21" s="97" t="e">
        <f>VLOOKUP($F21,УЧАСТНИКИ!$A$2:$L$1105,5,FALSE)</f>
        <v>#N/A</v>
      </c>
      <c r="E21" s="214" t="e">
        <f>VLOOKUP($F21,УЧАСТНИКИ!$A$2:$L$1105,8,FALSE)</f>
        <v>#N/A</v>
      </c>
      <c r="F21" s="212"/>
      <c r="G21" s="212"/>
      <c r="H21" s="212"/>
      <c r="I21" s="212"/>
      <c r="J21" s="213" t="e">
        <f>VLOOKUP($F21,УЧАСТНИКИ!$A$2:$L$1105,9,FALSE)</f>
        <v>#N/A</v>
      </c>
    </row>
    <row r="22" spans="1:10" hidden="1" x14ac:dyDescent="0.2">
      <c r="A22" s="212" t="s">
        <v>64</v>
      </c>
      <c r="B22" s="95" t="e">
        <f>VLOOKUP($F22,УЧАСТНИКИ!$A$2:$L$1105,3,FALSE)</f>
        <v>#N/A</v>
      </c>
      <c r="C22" s="213" t="e">
        <f>VLOOKUP($F22,УЧАСТНИКИ!$A$2:$L$1105,4,FALSE)</f>
        <v>#N/A</v>
      </c>
      <c r="D22" s="97" t="e">
        <f>VLOOKUP($F22,УЧАСТНИКИ!$A$2:$L$1105,5,FALSE)</f>
        <v>#N/A</v>
      </c>
      <c r="E22" s="214" t="e">
        <f>VLOOKUP($F22,УЧАСТНИКИ!$A$2:$L$1105,8,FALSE)</f>
        <v>#N/A</v>
      </c>
      <c r="F22" s="212"/>
      <c r="G22" s="212"/>
      <c r="H22" s="212"/>
      <c r="I22" s="212"/>
      <c r="J22" s="213" t="e">
        <f>VLOOKUP($F22,УЧАСТНИКИ!$A$2:$L$1105,9,FALSE)</f>
        <v>#N/A</v>
      </c>
    </row>
    <row r="23" spans="1:10" hidden="1" x14ac:dyDescent="0.2">
      <c r="A23" s="212" t="s">
        <v>63</v>
      </c>
      <c r="B23" s="95" t="e">
        <f>VLOOKUP($F23,УЧАСТНИКИ!$A$2:$L$1105,3,FALSE)</f>
        <v>#N/A</v>
      </c>
      <c r="C23" s="213" t="e">
        <f>VLOOKUP($F23,УЧАСТНИКИ!$A$2:$L$1105,4,FALSE)</f>
        <v>#N/A</v>
      </c>
      <c r="D23" s="97" t="e">
        <f>VLOOKUP($F23,УЧАСТНИКИ!$A$2:$L$1105,5,FALSE)</f>
        <v>#N/A</v>
      </c>
      <c r="E23" s="214" t="e">
        <f>VLOOKUP($F23,УЧАСТНИКИ!$A$2:$L$1105,8,FALSE)</f>
        <v>#N/A</v>
      </c>
      <c r="F23" s="212"/>
      <c r="G23" s="212"/>
      <c r="H23" s="212"/>
      <c r="I23" s="212"/>
      <c r="J23" s="213" t="e">
        <f>VLOOKUP($F23,УЧАСТНИКИ!$A$2:$L$1105,9,FALSE)</f>
        <v>#N/A</v>
      </c>
    </row>
    <row r="24" spans="1:10" hidden="1" x14ac:dyDescent="0.2">
      <c r="A24" s="212" t="s">
        <v>62</v>
      </c>
      <c r="B24" s="95" t="e">
        <f>VLOOKUP($F24,УЧАСТНИКИ!$A$2:$L$1105,3,FALSE)</f>
        <v>#N/A</v>
      </c>
      <c r="C24" s="213" t="e">
        <f>VLOOKUP($F24,УЧАСТНИКИ!$A$2:$L$1105,4,FALSE)</f>
        <v>#N/A</v>
      </c>
      <c r="D24" s="97" t="e">
        <f>VLOOKUP($F24,УЧАСТНИКИ!$A$2:$L$1105,5,FALSE)</f>
        <v>#N/A</v>
      </c>
      <c r="E24" s="214" t="e">
        <f>VLOOKUP($F24,УЧАСТНИКИ!$A$2:$L$1105,8,FALSE)</f>
        <v>#N/A</v>
      </c>
      <c r="F24" s="212"/>
      <c r="G24" s="212"/>
      <c r="H24" s="212"/>
      <c r="I24" s="212"/>
      <c r="J24" s="213" t="e">
        <f>VLOOKUP($F24,УЧАСТНИКИ!$A$2:$L$1105,9,FALSE)</f>
        <v>#N/A</v>
      </c>
    </row>
    <row r="25" spans="1:10" hidden="1" x14ac:dyDescent="0.2">
      <c r="A25" s="212" t="s">
        <v>69</v>
      </c>
      <c r="B25" s="95" t="e">
        <f>VLOOKUP($F25,УЧАСТНИКИ!$A$2:$L$1105,3,FALSE)</f>
        <v>#N/A</v>
      </c>
      <c r="C25" s="213" t="e">
        <f>VLOOKUP($F25,УЧАСТНИКИ!$A$2:$L$1105,4,FALSE)</f>
        <v>#N/A</v>
      </c>
      <c r="D25" s="97" t="e">
        <f>VLOOKUP($F25,УЧАСТНИКИ!$A$2:$L$1105,5,FALSE)</f>
        <v>#N/A</v>
      </c>
      <c r="E25" s="214" t="e">
        <f>VLOOKUP($F25,УЧАСТНИКИ!$A$2:$L$1105,8,FALSE)</f>
        <v>#N/A</v>
      </c>
      <c r="F25" s="212"/>
      <c r="G25" s="212"/>
      <c r="H25" s="212"/>
      <c r="I25" s="212"/>
      <c r="J25" s="213" t="e">
        <f>VLOOKUP($F25,УЧАСТНИКИ!$A$2:$L$1105,9,FALSE)</f>
        <v>#N/A</v>
      </c>
    </row>
    <row r="26" spans="1:10" hidden="1" x14ac:dyDescent="0.2">
      <c r="A26" s="221"/>
      <c r="B26" s="222" t="s">
        <v>42</v>
      </c>
      <c r="C26" s="223"/>
      <c r="D26" s="223"/>
      <c r="E26" s="223"/>
      <c r="F26" s="223"/>
      <c r="G26" s="223"/>
      <c r="H26" s="223"/>
      <c r="I26" s="223"/>
      <c r="J26" s="224"/>
    </row>
    <row r="27" spans="1:10" hidden="1" x14ac:dyDescent="0.2">
      <c r="A27" s="212" t="s">
        <v>34</v>
      </c>
      <c r="B27" s="95" t="e">
        <f>VLOOKUP($F27,УЧАСТНИКИ!$A$2:$L$1105,3,FALSE)</f>
        <v>#N/A</v>
      </c>
      <c r="C27" s="213" t="e">
        <f>VLOOKUP($F27,УЧАСТНИКИ!$A$2:$L$1105,4,FALSE)</f>
        <v>#N/A</v>
      </c>
      <c r="D27" s="97" t="e">
        <f>VLOOKUP($F27,УЧАСТНИКИ!$A$2:$L$1105,5,FALSE)</f>
        <v>#N/A</v>
      </c>
      <c r="E27" s="214" t="e">
        <f>VLOOKUP($F27,УЧАСТНИКИ!$A$2:$L$1105,8,FALSE)</f>
        <v>#N/A</v>
      </c>
      <c r="F27" s="212"/>
      <c r="G27" s="212"/>
      <c r="H27" s="212"/>
      <c r="I27" s="212"/>
      <c r="J27" s="213" t="e">
        <f>VLOOKUP($F27,УЧАСТНИКИ!$A$2:$L$1105,9,FALSE)</f>
        <v>#N/A</v>
      </c>
    </row>
    <row r="28" spans="1:10" hidden="1" x14ac:dyDescent="0.2">
      <c r="A28" s="212" t="s">
        <v>35</v>
      </c>
      <c r="B28" s="95" t="e">
        <f>VLOOKUP($F28,УЧАСТНИКИ!$A$2:$L$1105,3,FALSE)</f>
        <v>#N/A</v>
      </c>
      <c r="C28" s="213" t="e">
        <f>VLOOKUP($F28,УЧАСТНИКИ!$A$2:$L$1105,4,FALSE)</f>
        <v>#N/A</v>
      </c>
      <c r="D28" s="97" t="e">
        <f>VLOOKUP($F28,УЧАСТНИКИ!$A$2:$L$1105,5,FALSE)</f>
        <v>#N/A</v>
      </c>
      <c r="E28" s="214" t="e">
        <f>VLOOKUP($F28,УЧАСТНИКИ!$A$2:$L$1105,8,FALSE)</f>
        <v>#N/A</v>
      </c>
      <c r="F28" s="212"/>
      <c r="G28" s="212"/>
      <c r="H28" s="212"/>
      <c r="I28" s="212"/>
      <c r="J28" s="213" t="e">
        <f>VLOOKUP($F28,УЧАСТНИКИ!$A$2:$L$1105,9,FALSE)</f>
        <v>#N/A</v>
      </c>
    </row>
    <row r="29" spans="1:10" hidden="1" x14ac:dyDescent="0.2">
      <c r="A29" s="212" t="s">
        <v>36</v>
      </c>
      <c r="B29" s="95" t="e">
        <f>VLOOKUP($F29,УЧАСТНИКИ!$A$2:$L$1105,3,FALSE)</f>
        <v>#N/A</v>
      </c>
      <c r="C29" s="213" t="e">
        <f>VLOOKUP($F29,УЧАСТНИКИ!$A$2:$L$1105,4,FALSE)</f>
        <v>#N/A</v>
      </c>
      <c r="D29" s="97" t="e">
        <f>VLOOKUP($F29,УЧАСТНИКИ!$A$2:$L$1105,5,FALSE)</f>
        <v>#N/A</v>
      </c>
      <c r="E29" s="214" t="e">
        <f>VLOOKUP($F29,УЧАСТНИКИ!$A$2:$L$1105,8,FALSE)</f>
        <v>#N/A</v>
      </c>
      <c r="F29" s="212"/>
      <c r="G29" s="212"/>
      <c r="H29" s="212"/>
      <c r="I29" s="212"/>
      <c r="J29" s="213" t="e">
        <f>VLOOKUP($F29,УЧАСТНИКИ!$A$2:$L$1105,9,FALSE)</f>
        <v>#N/A</v>
      </c>
    </row>
    <row r="30" spans="1:10" hidden="1" x14ac:dyDescent="0.2">
      <c r="A30" s="212" t="s">
        <v>37</v>
      </c>
      <c r="B30" s="95" t="e">
        <f>VLOOKUP($F30,УЧАСТНИКИ!$A$2:$L$1105,3,FALSE)</f>
        <v>#N/A</v>
      </c>
      <c r="C30" s="213" t="e">
        <f>VLOOKUP($F30,УЧАСТНИКИ!$A$2:$L$1105,4,FALSE)</f>
        <v>#N/A</v>
      </c>
      <c r="D30" s="97" t="e">
        <f>VLOOKUP($F30,УЧАСТНИКИ!$A$2:$L$1105,5,FALSE)</f>
        <v>#N/A</v>
      </c>
      <c r="E30" s="214" t="e">
        <f>VLOOKUP($F30,УЧАСТНИКИ!$A$2:$L$1105,8,FALSE)</f>
        <v>#N/A</v>
      </c>
      <c r="F30" s="212"/>
      <c r="G30" s="212"/>
      <c r="H30" s="212"/>
      <c r="I30" s="212"/>
      <c r="J30" s="213" t="e">
        <f>VLOOKUP($F30,УЧАСТНИКИ!$A$2:$L$1105,9,FALSE)</f>
        <v>#N/A</v>
      </c>
    </row>
    <row r="31" spans="1:10" hidden="1" x14ac:dyDescent="0.2">
      <c r="A31" s="212" t="s">
        <v>38</v>
      </c>
      <c r="B31" s="95" t="e">
        <f>VLOOKUP($F31,УЧАСТНИКИ!$A$2:$L$1105,3,FALSE)</f>
        <v>#N/A</v>
      </c>
      <c r="C31" s="213" t="e">
        <f>VLOOKUP($F31,УЧАСТНИКИ!$A$2:$L$1105,4,FALSE)</f>
        <v>#N/A</v>
      </c>
      <c r="D31" s="97" t="e">
        <f>VLOOKUP($F31,УЧАСТНИКИ!$A$2:$L$1105,5,FALSE)</f>
        <v>#N/A</v>
      </c>
      <c r="E31" s="214" t="e">
        <f>VLOOKUP($F31,УЧАСТНИКИ!$A$2:$L$1105,8,FALSE)</f>
        <v>#N/A</v>
      </c>
      <c r="F31" s="212"/>
      <c r="G31" s="212"/>
      <c r="H31" s="212"/>
      <c r="I31" s="212"/>
      <c r="J31" s="213" t="e">
        <f>VLOOKUP($F31,УЧАСТНИКИ!$A$2:$L$1105,9,FALSE)</f>
        <v>#N/A</v>
      </c>
    </row>
    <row r="32" spans="1:10" hidden="1" x14ac:dyDescent="0.2">
      <c r="A32" s="212" t="s">
        <v>39</v>
      </c>
      <c r="B32" s="95" t="e">
        <f>VLOOKUP($F32,УЧАСТНИКИ!$A$2:$L$1105,3,FALSE)</f>
        <v>#N/A</v>
      </c>
      <c r="C32" s="213" t="e">
        <f>VLOOKUP($F32,УЧАСТНИКИ!$A$2:$L$1105,4,FALSE)</f>
        <v>#N/A</v>
      </c>
      <c r="D32" s="97" t="e">
        <f>VLOOKUP($F32,УЧАСТНИКИ!$A$2:$L$1105,5,FALSE)</f>
        <v>#N/A</v>
      </c>
      <c r="E32" s="214" t="e">
        <f>VLOOKUP($F32,УЧАСТНИКИ!$A$2:$L$1105,8,FALSE)</f>
        <v>#N/A</v>
      </c>
      <c r="F32" s="212"/>
      <c r="G32" s="212"/>
      <c r="H32" s="212"/>
      <c r="I32" s="212"/>
      <c r="J32" s="213" t="e">
        <f>VLOOKUP($F32,УЧАСТНИКИ!$A$2:$L$1105,9,FALSE)</f>
        <v>#N/A</v>
      </c>
    </row>
    <row r="33" spans="1:12" hidden="1" x14ac:dyDescent="0.2">
      <c r="A33" s="212" t="s">
        <v>40</v>
      </c>
      <c r="B33" s="95" t="e">
        <f>VLOOKUP($F33,УЧАСТНИКИ!$A$2:$L$1105,3,FALSE)</f>
        <v>#N/A</v>
      </c>
      <c r="C33" s="213" t="e">
        <f>VLOOKUP($F33,УЧАСТНИКИ!$A$2:$L$1105,4,FALSE)</f>
        <v>#N/A</v>
      </c>
      <c r="D33" s="97" t="e">
        <f>VLOOKUP($F33,УЧАСТНИКИ!$A$2:$L$1105,5,FALSE)</f>
        <v>#N/A</v>
      </c>
      <c r="E33" s="214" t="e">
        <f>VLOOKUP($F33,УЧАСТНИКИ!$A$2:$L$1105,8,FALSE)</f>
        <v>#N/A</v>
      </c>
      <c r="F33" s="212"/>
      <c r="G33" s="212"/>
      <c r="H33" s="212"/>
      <c r="I33" s="212"/>
      <c r="J33" s="213" t="e">
        <f>VLOOKUP($F33,УЧАСТНИКИ!$A$2:$L$1105,9,FALSE)</f>
        <v>#N/A</v>
      </c>
    </row>
    <row r="34" spans="1:12" hidden="1" x14ac:dyDescent="0.2">
      <c r="A34" s="212" t="s">
        <v>61</v>
      </c>
      <c r="B34" s="95" t="e">
        <f>VLOOKUP($F34,УЧАСТНИКИ!$A$2:$L$1105,3,FALSE)</f>
        <v>#N/A</v>
      </c>
      <c r="C34" s="213" t="e">
        <f>VLOOKUP($F34,УЧАСТНИКИ!$A$2:$L$1105,4,FALSE)</f>
        <v>#N/A</v>
      </c>
      <c r="D34" s="97" t="e">
        <f>VLOOKUP($F34,УЧАСТНИКИ!$A$2:$L$1105,5,FALSE)</f>
        <v>#N/A</v>
      </c>
      <c r="E34" s="214" t="e">
        <f>VLOOKUP($F34,УЧАСТНИКИ!$A$2:$L$1105,8,FALSE)</f>
        <v>#N/A</v>
      </c>
      <c r="F34" s="212"/>
      <c r="G34" s="212"/>
      <c r="H34" s="212"/>
      <c r="I34" s="212"/>
      <c r="J34" s="213" t="e">
        <f>VLOOKUP($F34,УЧАСТНИКИ!$A$2:$L$1105,9,FALSE)</f>
        <v>#N/A</v>
      </c>
    </row>
    <row r="35" spans="1:12" hidden="1" x14ac:dyDescent="0.2">
      <c r="A35" s="212" t="s">
        <v>68</v>
      </c>
      <c r="B35" s="95" t="e">
        <f>VLOOKUP($F35,УЧАСТНИКИ!$A$2:$L$1105,3,FALSE)</f>
        <v>#N/A</v>
      </c>
      <c r="C35" s="213" t="e">
        <f>VLOOKUP($F35,УЧАСТНИКИ!$A$2:$L$1105,4,FALSE)</f>
        <v>#N/A</v>
      </c>
      <c r="D35" s="97" t="e">
        <f>VLOOKUP($F35,УЧАСТНИКИ!$A$2:$L$1105,5,FALSE)</f>
        <v>#N/A</v>
      </c>
      <c r="E35" s="214" t="e">
        <f>VLOOKUP($F35,УЧАСТНИКИ!$A$2:$L$1105,8,FALSE)</f>
        <v>#N/A</v>
      </c>
      <c r="F35" s="212"/>
      <c r="G35" s="212"/>
      <c r="H35" s="212"/>
      <c r="I35" s="212"/>
      <c r="J35" s="213" t="e">
        <f>VLOOKUP($F35,УЧАСТНИКИ!$A$2:$L$1105,9,FALSE)</f>
        <v>#N/A</v>
      </c>
      <c r="K35" s="23"/>
    </row>
    <row r="36" spans="1:12" hidden="1" x14ac:dyDescent="0.2">
      <c r="A36" s="212" t="s">
        <v>67</v>
      </c>
      <c r="B36" s="95" t="e">
        <f>VLOOKUP($F36,УЧАСТНИКИ!$A$2:$L$1105,3,FALSE)</f>
        <v>#N/A</v>
      </c>
      <c r="C36" s="213" t="e">
        <f>VLOOKUP($F36,УЧАСТНИКИ!$A$2:$L$1105,4,FALSE)</f>
        <v>#N/A</v>
      </c>
      <c r="D36" s="97" t="e">
        <f>VLOOKUP($F36,УЧАСТНИКИ!$A$2:$L$1105,5,FALSE)</f>
        <v>#N/A</v>
      </c>
      <c r="E36" s="214" t="e">
        <f>VLOOKUP($F36,УЧАСТНИКИ!$A$2:$L$1105,8,FALSE)</f>
        <v>#N/A</v>
      </c>
      <c r="F36" s="212"/>
      <c r="G36" s="212"/>
      <c r="H36" s="212"/>
      <c r="I36" s="212"/>
      <c r="J36" s="213" t="e">
        <f>VLOOKUP($F36,УЧАСТНИКИ!$A$2:$L$1105,9,FALSE)</f>
        <v>#N/A</v>
      </c>
      <c r="K36" s="23"/>
    </row>
    <row r="37" spans="1:12" hidden="1" x14ac:dyDescent="0.2">
      <c r="A37" s="212" t="s">
        <v>66</v>
      </c>
      <c r="B37" s="95" t="e">
        <f>VLOOKUP($F37,УЧАСТНИКИ!$A$2:$L$1105,3,FALSE)</f>
        <v>#N/A</v>
      </c>
      <c r="C37" s="213" t="e">
        <f>VLOOKUP($F37,УЧАСТНИКИ!$A$2:$L$1105,4,FALSE)</f>
        <v>#N/A</v>
      </c>
      <c r="D37" s="97" t="e">
        <f>VLOOKUP($F37,УЧАСТНИКИ!$A$2:$L$1105,5,FALSE)</f>
        <v>#N/A</v>
      </c>
      <c r="E37" s="214" t="e">
        <f>VLOOKUP($F37,УЧАСТНИКИ!$A$2:$L$1105,8,FALSE)</f>
        <v>#N/A</v>
      </c>
      <c r="F37" s="212"/>
      <c r="G37" s="212"/>
      <c r="H37" s="212"/>
      <c r="I37" s="212"/>
      <c r="J37" s="213" t="e">
        <f>VLOOKUP($F37,УЧАСТНИКИ!$A$2:$L$1105,9,FALSE)</f>
        <v>#N/A</v>
      </c>
      <c r="K37" s="23"/>
    </row>
    <row r="38" spans="1:12" hidden="1" x14ac:dyDescent="0.2">
      <c r="A38" s="212" t="s">
        <v>65</v>
      </c>
      <c r="B38" s="95" t="e">
        <f>VLOOKUP($F38,УЧАСТНИКИ!$A$2:$L$1105,3,FALSE)</f>
        <v>#N/A</v>
      </c>
      <c r="C38" s="213" t="e">
        <f>VLOOKUP($F38,УЧАСТНИКИ!$A$2:$L$1105,4,FALSE)</f>
        <v>#N/A</v>
      </c>
      <c r="D38" s="97" t="e">
        <f>VLOOKUP($F38,УЧАСТНИКИ!$A$2:$L$1105,5,FALSE)</f>
        <v>#N/A</v>
      </c>
      <c r="E38" s="214" t="e">
        <f>VLOOKUP($F38,УЧАСТНИКИ!$A$2:$L$1105,8,FALSE)</f>
        <v>#N/A</v>
      </c>
      <c r="F38" s="212"/>
      <c r="G38" s="212"/>
      <c r="H38" s="212"/>
      <c r="I38" s="212"/>
      <c r="J38" s="213" t="e">
        <f>VLOOKUP($F38,УЧАСТНИКИ!$A$2:$L$1105,9,FALSE)</f>
        <v>#N/A</v>
      </c>
      <c r="K38" s="23"/>
    </row>
    <row r="39" spans="1:12" hidden="1" x14ac:dyDescent="0.2">
      <c r="A39" s="212" t="s">
        <v>64</v>
      </c>
      <c r="B39" s="95" t="e">
        <f>VLOOKUP($F39,УЧАСТНИКИ!$A$2:$L$1105,3,FALSE)</f>
        <v>#N/A</v>
      </c>
      <c r="C39" s="213" t="e">
        <f>VLOOKUP($F39,УЧАСТНИКИ!$A$2:$L$1105,4,FALSE)</f>
        <v>#N/A</v>
      </c>
      <c r="D39" s="97" t="e">
        <f>VLOOKUP($F39,УЧАСТНИКИ!$A$2:$L$1105,5,FALSE)</f>
        <v>#N/A</v>
      </c>
      <c r="E39" s="214" t="e">
        <f>VLOOKUP($F39,УЧАСТНИКИ!$A$2:$L$1105,8,FALSE)</f>
        <v>#N/A</v>
      </c>
      <c r="F39" s="212"/>
      <c r="G39" s="212"/>
      <c r="H39" s="212"/>
      <c r="I39" s="212"/>
      <c r="J39" s="213" t="e">
        <f>VLOOKUP($F39,УЧАСТНИКИ!$A$2:$L$1105,9,FALSE)</f>
        <v>#N/A</v>
      </c>
      <c r="K39" s="23"/>
    </row>
    <row r="40" spans="1:12" hidden="1" x14ac:dyDescent="0.2">
      <c r="A40" s="212" t="s">
        <v>63</v>
      </c>
      <c r="B40" s="95" t="e">
        <f>VLOOKUP($F40,УЧАСТНИКИ!$A$2:$L$1105,3,FALSE)</f>
        <v>#N/A</v>
      </c>
      <c r="C40" s="213" t="e">
        <f>VLOOKUP($F40,УЧАСТНИКИ!$A$2:$L$1105,4,FALSE)</f>
        <v>#N/A</v>
      </c>
      <c r="D40" s="97" t="e">
        <f>VLOOKUP($F40,УЧАСТНИКИ!$A$2:$L$1105,5,FALSE)</f>
        <v>#N/A</v>
      </c>
      <c r="E40" s="214" t="e">
        <f>VLOOKUP($F40,УЧАСТНИКИ!$A$2:$L$1105,8,FALSE)</f>
        <v>#N/A</v>
      </c>
      <c r="F40" s="212"/>
      <c r="G40" s="212"/>
      <c r="H40" s="212"/>
      <c r="I40" s="212"/>
      <c r="J40" s="213" t="e">
        <f>VLOOKUP($F40,УЧАСТНИКИ!$A$2:$L$1105,9,FALSE)</f>
        <v>#N/A</v>
      </c>
      <c r="K40" s="23"/>
    </row>
    <row r="41" spans="1:12" hidden="1" x14ac:dyDescent="0.2">
      <c r="A41" s="212" t="s">
        <v>62</v>
      </c>
      <c r="B41" s="95" t="e">
        <f>VLOOKUP($F41,УЧАСТНИКИ!$A$2:$L$1105,3,FALSE)</f>
        <v>#N/A</v>
      </c>
      <c r="C41" s="213" t="e">
        <f>VLOOKUP($F41,УЧАСТНИКИ!$A$2:$L$1105,4,FALSE)</f>
        <v>#N/A</v>
      </c>
      <c r="D41" s="97" t="e">
        <f>VLOOKUP($F41,УЧАСТНИКИ!$A$2:$L$1105,5,FALSE)</f>
        <v>#N/A</v>
      </c>
      <c r="E41" s="214" t="e">
        <f>VLOOKUP($F41,УЧАСТНИКИ!$A$2:$L$1105,8,FALSE)</f>
        <v>#N/A</v>
      </c>
      <c r="F41" s="212"/>
      <c r="G41" s="212"/>
      <c r="H41" s="212"/>
      <c r="I41" s="212"/>
      <c r="J41" s="213" t="e">
        <f>VLOOKUP($F41,УЧАСТНИКИ!$A$2:$L$1105,9,FALSE)</f>
        <v>#N/A</v>
      </c>
      <c r="K41" s="23"/>
    </row>
    <row r="42" spans="1:12" hidden="1" x14ac:dyDescent="0.2">
      <c r="A42" s="212" t="s">
        <v>69</v>
      </c>
      <c r="B42" s="95" t="e">
        <f>VLOOKUP($F42,УЧАСТНИКИ!$A$2:$L$1105,3,FALSE)</f>
        <v>#N/A</v>
      </c>
      <c r="C42" s="213" t="e">
        <f>VLOOKUP($F42,УЧАСТНИКИ!$A$2:$L$1105,4,FALSE)</f>
        <v>#N/A</v>
      </c>
      <c r="D42" s="97" t="e">
        <f>VLOOKUP($F42,УЧАСТНИКИ!$A$2:$L$1105,5,FALSE)</f>
        <v>#N/A</v>
      </c>
      <c r="E42" s="214" t="e">
        <f>VLOOKUP($F42,УЧАСТНИКИ!$A$2:$L$1105,8,FALSE)</f>
        <v>#N/A</v>
      </c>
      <c r="F42" s="212"/>
      <c r="G42" s="212"/>
      <c r="H42" s="212"/>
      <c r="I42" s="212"/>
      <c r="J42" s="213" t="e">
        <f>VLOOKUP($F42,УЧАСТНИКИ!$A$2:$L$1105,9,FALSE)</f>
        <v>#N/A</v>
      </c>
      <c r="K42" s="23"/>
    </row>
    <row r="43" spans="1:12" ht="15.75" customHeight="1" x14ac:dyDescent="0.2">
      <c r="A43" s="29"/>
      <c r="B43" s="85"/>
      <c r="C43" s="86"/>
      <c r="D43" s="118"/>
      <c r="E43" s="118"/>
      <c r="F43" s="29"/>
      <c r="G43" s="29"/>
      <c r="H43" s="29"/>
      <c r="I43" s="29"/>
      <c r="J43" s="29"/>
      <c r="K43" s="86"/>
      <c r="L43" s="23"/>
    </row>
    <row r="44" spans="1:12" x14ac:dyDescent="0.2">
      <c r="L44" s="23"/>
    </row>
    <row r="45" spans="1:12" ht="15.75" x14ac:dyDescent="0.25">
      <c r="A45" s="248" t="s">
        <v>55</v>
      </c>
      <c r="B45" s="87"/>
      <c r="D45" s="205" t="s">
        <v>178</v>
      </c>
      <c r="E45" s="248"/>
      <c r="G45" s="29"/>
      <c r="I45" s="119"/>
      <c r="K45" s="23"/>
      <c r="L45" s="23"/>
    </row>
    <row r="46" spans="1:12" ht="15.75" x14ac:dyDescent="0.25">
      <c r="A46" s="248" t="s">
        <v>51</v>
      </c>
      <c r="D46" s="205" t="s">
        <v>1267</v>
      </c>
      <c r="L46" s="23"/>
    </row>
    <row r="47" spans="1:12" ht="15.75" x14ac:dyDescent="0.25">
      <c r="A47" s="282" t="s">
        <v>52</v>
      </c>
      <c r="B47" s="282"/>
      <c r="D47" s="205" t="s">
        <v>1268</v>
      </c>
      <c r="L47" s="23"/>
    </row>
    <row r="48" spans="1:12" ht="15.75" x14ac:dyDescent="0.25">
      <c r="A48" s="282"/>
      <c r="B48" s="282"/>
      <c r="L48" s="23"/>
    </row>
    <row r="49" spans="1:12" ht="15.75" x14ac:dyDescent="0.25">
      <c r="B49" s="119"/>
      <c r="L49" s="23"/>
    </row>
    <row r="50" spans="1:12" ht="15.75" x14ac:dyDescent="0.25">
      <c r="B50" s="119"/>
      <c r="L50" s="23"/>
    </row>
    <row r="51" spans="1:12" x14ac:dyDescent="0.2">
      <c r="L51" s="23"/>
    </row>
    <row r="52" spans="1:12" ht="15.75" x14ac:dyDescent="0.25">
      <c r="B52" s="119"/>
      <c r="L52" s="23"/>
    </row>
    <row r="53" spans="1:12" ht="15.75" customHeight="1" x14ac:dyDescent="0.25">
      <c r="B53" s="119"/>
      <c r="L53" s="23"/>
    </row>
    <row r="54" spans="1:12" ht="15.75" customHeight="1" x14ac:dyDescent="0.2">
      <c r="L54" s="23"/>
    </row>
    <row r="55" spans="1:12" ht="15.75" customHeight="1" x14ac:dyDescent="0.2">
      <c r="L55" s="23"/>
    </row>
    <row r="56" spans="1:12" ht="15.75" customHeight="1" x14ac:dyDescent="0.2">
      <c r="L56" s="23"/>
    </row>
    <row r="57" spans="1:12" ht="15.75" customHeight="1" x14ac:dyDescent="0.2">
      <c r="L57" s="23"/>
    </row>
    <row r="58" spans="1:12" ht="15.75" customHeight="1" x14ac:dyDescent="0.2">
      <c r="L58" s="23"/>
    </row>
    <row r="59" spans="1:12" ht="15.75" customHeight="1" x14ac:dyDescent="0.2">
      <c r="L59" s="23"/>
    </row>
    <row r="60" spans="1:12" ht="15.75" customHeight="1" x14ac:dyDescent="0.2">
      <c r="L60" s="23"/>
    </row>
    <row r="61" spans="1:12" ht="15.75" customHeight="1" x14ac:dyDescent="0.2">
      <c r="L61" s="23"/>
    </row>
    <row r="62" spans="1:12" ht="15.75" customHeight="1" x14ac:dyDescent="0.2">
      <c r="L62" s="23"/>
    </row>
    <row r="63" spans="1:12" ht="15.75" customHeight="1" x14ac:dyDescent="0.2">
      <c r="A63" s="23"/>
      <c r="B63" s="88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.75" customHeight="1" x14ac:dyDescent="0.2">
      <c r="A64" s="29"/>
      <c r="B64" s="120"/>
      <c r="C64" s="121"/>
      <c r="D64" s="122"/>
      <c r="E64" s="122"/>
      <c r="F64" s="29"/>
      <c r="G64" s="29"/>
      <c r="H64" s="29"/>
      <c r="I64" s="29"/>
      <c r="J64" s="29"/>
      <c r="K64" s="121"/>
      <c r="L64" s="23"/>
    </row>
    <row r="65" spans="1:11" ht="15.75" customHeight="1" x14ac:dyDescent="0.2">
      <c r="A65" s="29"/>
      <c r="B65" s="28"/>
      <c r="C65" s="121"/>
      <c r="D65" s="122"/>
      <c r="E65" s="122"/>
      <c r="F65" s="29"/>
      <c r="G65" s="29"/>
      <c r="H65" s="29"/>
      <c r="I65" s="29"/>
      <c r="J65" s="29"/>
      <c r="K65" s="121"/>
    </row>
    <row r="66" spans="1:11" ht="15.75" customHeight="1" x14ac:dyDescent="0.2">
      <c r="A66" s="29"/>
      <c r="B66" s="123"/>
      <c r="C66" s="121"/>
      <c r="D66" s="122"/>
      <c r="E66" s="122"/>
      <c r="F66" s="29"/>
      <c r="G66" s="29"/>
      <c r="H66" s="29"/>
      <c r="I66" s="29"/>
      <c r="J66" s="29"/>
      <c r="K66" s="121"/>
    </row>
    <row r="67" spans="1:11" ht="15.75" customHeight="1" x14ac:dyDescent="0.2">
      <c r="A67" s="29"/>
      <c r="B67" s="123"/>
      <c r="C67" s="121"/>
      <c r="D67" s="122"/>
      <c r="E67" s="122"/>
      <c r="F67" s="29"/>
      <c r="G67" s="29"/>
      <c r="H67" s="29"/>
      <c r="I67" s="29"/>
      <c r="J67" s="29"/>
      <c r="K67" s="121"/>
    </row>
    <row r="68" spans="1:11" ht="15.75" customHeight="1" x14ac:dyDescent="0.2">
      <c r="A68" s="29"/>
      <c r="B68" s="123"/>
      <c r="C68" s="121"/>
      <c r="D68" s="122"/>
      <c r="E68" s="122"/>
      <c r="F68" s="29"/>
      <c r="G68" s="29"/>
      <c r="H68" s="29"/>
      <c r="I68" s="29"/>
      <c r="J68" s="29"/>
      <c r="K68" s="121"/>
    </row>
    <row r="69" spans="1:11" ht="15.75" customHeight="1" x14ac:dyDescent="0.2">
      <c r="A69" s="29"/>
      <c r="B69" s="123"/>
      <c r="C69" s="121"/>
      <c r="D69" s="122"/>
      <c r="E69" s="122"/>
      <c r="F69" s="29"/>
      <c r="G69" s="29"/>
      <c r="H69" s="29"/>
      <c r="I69" s="29"/>
      <c r="J69" s="29"/>
      <c r="K69" s="121"/>
    </row>
    <row r="70" spans="1:11" ht="15.75" customHeight="1" x14ac:dyDescent="0.2">
      <c r="A70" s="29"/>
      <c r="B70" s="123"/>
      <c r="C70" s="121"/>
      <c r="D70" s="122"/>
      <c r="E70" s="122"/>
      <c r="F70" s="29"/>
      <c r="G70" s="29"/>
      <c r="H70" s="29"/>
      <c r="I70" s="29"/>
      <c r="J70" s="29"/>
      <c r="K70" s="121"/>
    </row>
    <row r="71" spans="1:11" ht="15.75" customHeight="1" x14ac:dyDescent="0.2">
      <c r="A71" s="29"/>
      <c r="B71" s="123"/>
      <c r="C71" s="121"/>
      <c r="D71" s="122"/>
      <c r="E71" s="122"/>
      <c r="F71" s="29"/>
      <c r="G71" s="29"/>
      <c r="H71" s="29"/>
      <c r="I71" s="29"/>
      <c r="J71" s="29"/>
      <c r="K71" s="121"/>
    </row>
    <row r="72" spans="1:11" ht="15.75" customHeight="1" x14ac:dyDescent="0.2">
      <c r="A72" s="23"/>
      <c r="B72" s="88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.75" customHeight="1" x14ac:dyDescent="0.2">
      <c r="A73" s="29"/>
      <c r="B73" s="120"/>
      <c r="C73" s="121"/>
      <c r="D73" s="122"/>
      <c r="E73" s="122"/>
      <c r="F73" s="29"/>
      <c r="G73" s="29"/>
      <c r="H73" s="29"/>
      <c r="I73" s="29"/>
      <c r="J73" s="29"/>
      <c r="K73" s="121"/>
    </row>
    <row r="74" spans="1:11" ht="15.75" customHeight="1" x14ac:dyDescent="0.2">
      <c r="A74" s="29"/>
      <c r="B74" s="120"/>
      <c r="C74" s="121"/>
      <c r="D74" s="122"/>
      <c r="E74" s="122"/>
      <c r="F74" s="29"/>
      <c r="G74" s="29"/>
      <c r="H74" s="29"/>
      <c r="I74" s="29"/>
      <c r="J74" s="29"/>
      <c r="K74" s="121"/>
    </row>
    <row r="75" spans="1:11" ht="15.75" customHeight="1" x14ac:dyDescent="0.2">
      <c r="A75" s="29"/>
      <c r="B75" s="120"/>
      <c r="C75" s="121"/>
      <c r="D75" s="122"/>
      <c r="E75" s="122"/>
      <c r="F75" s="29"/>
      <c r="G75" s="29"/>
      <c r="H75" s="29"/>
      <c r="I75" s="29"/>
      <c r="J75" s="29"/>
      <c r="K75" s="121"/>
    </row>
    <row r="76" spans="1:11" ht="15.75" customHeight="1" x14ac:dyDescent="0.2">
      <c r="A76" s="29"/>
      <c r="B76" s="120"/>
      <c r="C76" s="121"/>
      <c r="D76" s="122"/>
      <c r="E76" s="122"/>
      <c r="F76" s="29"/>
      <c r="G76" s="29"/>
      <c r="H76" s="29"/>
      <c r="I76" s="29"/>
      <c r="J76" s="29"/>
      <c r="K76" s="121"/>
    </row>
    <row r="77" spans="1:11" ht="15.75" customHeight="1" x14ac:dyDescent="0.2">
      <c r="A77" s="29"/>
      <c r="B77" s="120"/>
      <c r="C77" s="121"/>
      <c r="D77" s="122"/>
      <c r="E77" s="122"/>
      <c r="F77" s="29"/>
      <c r="G77" s="29"/>
      <c r="H77" s="29"/>
      <c r="I77" s="29"/>
      <c r="J77" s="29"/>
      <c r="K77" s="121"/>
    </row>
    <row r="78" spans="1:11" ht="15.75" customHeight="1" x14ac:dyDescent="0.2">
      <c r="A78" s="29"/>
      <c r="B78" s="120"/>
      <c r="C78" s="121"/>
      <c r="D78" s="122"/>
      <c r="E78" s="122"/>
      <c r="F78" s="29"/>
      <c r="G78" s="29"/>
      <c r="H78" s="29"/>
      <c r="I78" s="29"/>
      <c r="J78" s="29"/>
      <c r="K78" s="121"/>
    </row>
    <row r="79" spans="1:11" ht="15.75" customHeight="1" x14ac:dyDescent="0.2">
      <c r="A79" s="29"/>
      <c r="B79" s="120"/>
      <c r="C79" s="121"/>
      <c r="D79" s="122"/>
      <c r="E79" s="122"/>
      <c r="F79" s="29"/>
      <c r="G79" s="29"/>
      <c r="H79" s="29"/>
      <c r="I79" s="29"/>
      <c r="J79" s="29"/>
      <c r="K79" s="121"/>
    </row>
    <row r="80" spans="1:11" ht="15.75" customHeight="1" x14ac:dyDescent="0.2">
      <c r="A80" s="29"/>
      <c r="B80" s="120"/>
      <c r="C80" s="121"/>
      <c r="D80" s="122"/>
      <c r="E80" s="122"/>
      <c r="F80" s="29"/>
      <c r="G80" s="29"/>
      <c r="H80" s="29"/>
      <c r="I80" s="29"/>
      <c r="J80" s="29"/>
      <c r="K80" s="121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</sheetData>
  <mergeCells count="6">
    <mergeCell ref="A48:B48"/>
    <mergeCell ref="A1:J1"/>
    <mergeCell ref="A2:J2"/>
    <mergeCell ref="A3:J3"/>
    <mergeCell ref="E4:J4"/>
    <mergeCell ref="A47:B47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rgb="FF00B050"/>
  </sheetPr>
  <dimension ref="A1:AV1336"/>
  <sheetViews>
    <sheetView showWhiteSpace="0" zoomScale="110" zoomScaleNormal="110" workbookViewId="0">
      <selection activeCell="E16" sqref="E16"/>
    </sheetView>
  </sheetViews>
  <sheetFormatPr defaultColWidth="9.140625" defaultRowHeight="12.75" x14ac:dyDescent="0.2"/>
  <cols>
    <col min="1" max="1" width="3.85546875" style="63" customWidth="1"/>
    <col min="2" max="2" width="23.140625" style="63" customWidth="1"/>
    <col min="3" max="3" width="9.7109375" style="63" customWidth="1"/>
    <col min="4" max="4" width="19.85546875" style="63" customWidth="1"/>
    <col min="5" max="5" width="9.7109375" style="63" customWidth="1"/>
    <col min="6" max="6" width="7" style="63" customWidth="1"/>
    <col min="7" max="7" width="2.140625" style="63" customWidth="1"/>
    <col min="8" max="8" width="1.85546875" style="63" customWidth="1"/>
    <col min="9" max="9" width="2.28515625" style="63" customWidth="1"/>
    <col min="10" max="37" width="2.140625" style="63" customWidth="1"/>
    <col min="38" max="38" width="2.140625" style="63" bestFit="1" customWidth="1"/>
    <col min="39" max="39" width="7" style="63" customWidth="1"/>
    <col min="40" max="40" width="4.28515625" style="63" customWidth="1"/>
    <col min="41" max="41" width="7.28515625" style="63" customWidth="1"/>
    <col min="42" max="42" width="5.85546875" style="63" customWidth="1"/>
    <col min="43" max="16384" width="9.140625" style="63"/>
  </cols>
  <sheetData>
    <row r="1" spans="1:45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</row>
    <row r="2" spans="1:45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5" ht="15" customHeight="1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</row>
    <row r="4" spans="1:45" ht="15" customHeight="1" x14ac:dyDescent="0.2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V4" s="132"/>
      <c r="W4" s="288" t="s">
        <v>177</v>
      </c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</row>
    <row r="5" spans="1:45" ht="15.75" x14ac:dyDescent="0.2">
      <c r="A5" s="18" t="str">
        <f>d_4</f>
        <v>МУЖЧИНЫ</v>
      </c>
      <c r="B5" s="194"/>
      <c r="C5" s="197" t="s">
        <v>158</v>
      </c>
      <c r="D5" s="15">
        <v>2.4500000000000002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18" t="str">
        <f>d_2</f>
        <v>05.09.2019г.</v>
      </c>
      <c r="AI5" s="200"/>
      <c r="AJ5" s="200"/>
      <c r="AK5" s="200"/>
      <c r="AL5" s="200"/>
      <c r="AM5" s="200"/>
      <c r="AN5" s="34" t="s">
        <v>161</v>
      </c>
      <c r="AO5" s="15" t="s">
        <v>1316</v>
      </c>
    </row>
    <row r="6" spans="1:45" x14ac:dyDescent="0.2">
      <c r="A6" s="15" t="s">
        <v>89</v>
      </c>
      <c r="B6" s="141"/>
      <c r="C6" s="197" t="s">
        <v>159</v>
      </c>
      <c r="D6" s="15" t="s">
        <v>215</v>
      </c>
      <c r="E6" s="15"/>
      <c r="F6" s="199" t="s">
        <v>6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I6" s="199"/>
      <c r="AJ6" s="199"/>
      <c r="AK6" s="199"/>
      <c r="AL6" s="199"/>
      <c r="AM6" s="18"/>
      <c r="AN6" s="34" t="s">
        <v>162</v>
      </c>
      <c r="AO6" s="195"/>
    </row>
    <row r="7" spans="1:45" ht="12.75" customHeight="1" x14ac:dyDescent="0.2">
      <c r="A7" s="67"/>
      <c r="C7" s="197" t="s">
        <v>160</v>
      </c>
      <c r="D7" s="246">
        <v>2.4</v>
      </c>
      <c r="E7" s="18"/>
      <c r="F7" s="18"/>
      <c r="X7" s="71"/>
      <c r="Y7" s="72"/>
      <c r="AB7" s="70"/>
      <c r="AC7" s="13"/>
      <c r="AD7" s="13"/>
      <c r="AE7" s="13"/>
      <c r="AF7" s="13"/>
      <c r="AG7" s="141"/>
      <c r="AI7" s="13"/>
      <c r="AJ7" s="13"/>
      <c r="AK7" s="13"/>
      <c r="AL7" s="13"/>
      <c r="AN7" s="69"/>
      <c r="AO7" s="19" t="str">
        <f>d_5</f>
        <v>г. Сочи, ул. Бзугу 2, ст. им. Славы Метревели</v>
      </c>
    </row>
    <row r="8" spans="1:45" ht="18" customHeight="1" x14ac:dyDescent="0.2">
      <c r="A8" s="295" t="s">
        <v>54</v>
      </c>
      <c r="B8" s="295" t="s">
        <v>86</v>
      </c>
      <c r="C8" s="295" t="s">
        <v>50</v>
      </c>
      <c r="D8" s="295" t="s">
        <v>78</v>
      </c>
      <c r="E8" s="295" t="s">
        <v>153</v>
      </c>
      <c r="F8" s="295" t="s">
        <v>31</v>
      </c>
      <c r="G8" s="299" t="s">
        <v>57</v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92"/>
      <c r="AL8" s="92"/>
      <c r="AM8" s="295" t="s">
        <v>2</v>
      </c>
      <c r="AN8" s="297" t="s">
        <v>45</v>
      </c>
      <c r="AO8" s="297" t="s">
        <v>56</v>
      </c>
    </row>
    <row r="9" spans="1:45" x14ac:dyDescent="0.2">
      <c r="A9" s="296"/>
      <c r="B9" s="296"/>
      <c r="C9" s="296"/>
      <c r="D9" s="296"/>
      <c r="E9" s="296"/>
      <c r="F9" s="296"/>
      <c r="G9" s="294"/>
      <c r="H9" s="294"/>
      <c r="I9" s="294"/>
      <c r="J9" s="292"/>
      <c r="K9" s="292"/>
      <c r="L9" s="292"/>
      <c r="M9" s="294"/>
      <c r="N9" s="294"/>
      <c r="O9" s="294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3"/>
      <c r="AF9" s="293"/>
      <c r="AG9" s="293"/>
      <c r="AH9" s="293"/>
      <c r="AI9" s="293"/>
      <c r="AJ9" s="293"/>
      <c r="AK9" s="92" t="s">
        <v>59</v>
      </c>
      <c r="AL9" s="92" t="s">
        <v>58</v>
      </c>
      <c r="AM9" s="296"/>
      <c r="AN9" s="298"/>
      <c r="AO9" s="298"/>
      <c r="AS9" s="94"/>
    </row>
    <row r="10" spans="1:45" ht="25.5" x14ac:dyDescent="0.2">
      <c r="A10" s="212" t="s">
        <v>34</v>
      </c>
      <c r="B10" s="95" t="str">
        <f>VLOOKUP($F10,УЧАСТНИКИ!$A$2:$L$1105,3,FALSE)</f>
        <v>Цыплаков Даниил</v>
      </c>
      <c r="C10" s="213" t="str">
        <f>VLOOKUP($F10,УЧАСТНИКИ!$A$2:$L$1105,4,FALSE)</f>
        <v>29.07.1992</v>
      </c>
      <c r="D10" s="97" t="str">
        <f>VLOOKUP($F10,УЧАСТНИКИ!$A$2:$L$1105,5,FALSE)</f>
        <v>Краснодарский край Хабаровский край</v>
      </c>
      <c r="E10" s="214" t="str">
        <f>VLOOKUP($F10,УЧАСТНИКИ!$A$2:$L$1105,8,FALSE)</f>
        <v>МСМК</v>
      </c>
      <c r="F10" s="98" t="s">
        <v>1137</v>
      </c>
      <c r="G10" s="240"/>
      <c r="H10" s="240"/>
      <c r="I10" s="215"/>
      <c r="J10" s="240"/>
      <c r="K10" s="240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3"/>
      <c r="AS10" s="100"/>
    </row>
    <row r="11" spans="1:45" s="174" customFormat="1" ht="24" customHeight="1" x14ac:dyDescent="0.2">
      <c r="A11" s="212" t="s">
        <v>35</v>
      </c>
      <c r="B11" s="175" t="str">
        <f>VLOOKUP($F11,УЧАСТНИКИ!$A$2:$L$1105,3,FALSE)</f>
        <v>Кисляков Владислав</v>
      </c>
      <c r="C11" s="212" t="str">
        <f>VLOOKUP($F11,УЧАСТНИКИ!$A$2:$L$1105,4,FALSE)</f>
        <v>12.04.2002</v>
      </c>
      <c r="D11" s="177" t="str">
        <f>VLOOKUP($F11,УЧАСТНИКИ!$A$2:$L$1105,5,FALSE)</f>
        <v xml:space="preserve">Ростовская область </v>
      </c>
      <c r="E11" s="237" t="str">
        <f>VLOOKUP($F11,УЧАСТНИКИ!$A$2:$L$1105,8,FALSE)</f>
        <v>МС</v>
      </c>
      <c r="F11" s="98" t="s">
        <v>1151</v>
      </c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12"/>
      <c r="AS11" s="23"/>
    </row>
    <row r="12" spans="1:45" s="174" customFormat="1" ht="25.5" x14ac:dyDescent="0.2">
      <c r="A12" s="212" t="s">
        <v>36</v>
      </c>
      <c r="B12" s="175" t="str">
        <f>VLOOKUP($F12,УЧАСТНИКИ!$A$2:$L$1105,3,FALSE)</f>
        <v>Акименко Михаил</v>
      </c>
      <c r="C12" s="212" t="str">
        <f>VLOOKUP($F12,УЧАСТНИКИ!$A$2:$L$1105,4,FALSE)</f>
        <v>06.12.1995</v>
      </c>
      <c r="D12" s="177" t="str">
        <f>VLOOKUP($F12,УЧАСТНИКИ!$A$2:$L$1105,5,FALSE)</f>
        <v>Москва Кабардино-Балкарская республика</v>
      </c>
      <c r="E12" s="237" t="str">
        <f>VLOOKUP($F12,УЧАСТНИКИ!$A$2:$L$1105,8,FALSE)</f>
        <v>МС</v>
      </c>
      <c r="F12" s="98" t="s">
        <v>34</v>
      </c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12" t="str">
        <f>VLOOKUP($F12,УЧАСТНИКИ!$A$2:$L$1105,9,FALSE)</f>
        <v>Л</v>
      </c>
      <c r="AS12" s="23"/>
    </row>
    <row r="13" spans="1:45" s="174" customFormat="1" ht="25.5" x14ac:dyDescent="0.2">
      <c r="A13" s="212" t="s">
        <v>37</v>
      </c>
      <c r="B13" s="175" t="str">
        <f>VLOOKUP($F13,УЧАСТНИКИ!$A$2:$L$1105,3,FALSE)</f>
        <v>Ефанов Алексей</v>
      </c>
      <c r="C13" s="212" t="str">
        <f>VLOOKUP($F13,УЧАСТНИКИ!$A$2:$L$1105,4,FALSE)</f>
        <v>06.10.1997</v>
      </c>
      <c r="D13" s="177" t="str">
        <f>VLOOKUP($F13,УЧАСТНИКИ!$A$2:$L$1105,5,FALSE)</f>
        <v>Москва Липецкая область</v>
      </c>
      <c r="E13" s="237" t="str">
        <f>VLOOKUP($F13,УЧАСТНИКИ!$A$2:$L$1105,8,FALSE)</f>
        <v>МС</v>
      </c>
      <c r="F13" s="98" t="s">
        <v>1226</v>
      </c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12" t="str">
        <f>VLOOKUP($F13,УЧАСТНИКИ!$A$2:$L$1105,9,FALSE)</f>
        <v/>
      </c>
      <c r="AS13" s="23"/>
    </row>
    <row r="14" spans="1:45" ht="25.5" x14ac:dyDescent="0.2">
      <c r="A14" s="212" t="s">
        <v>38</v>
      </c>
      <c r="B14" s="95" t="str">
        <f>VLOOKUP($F14,УЧАСТНИКИ!$A$2:$L$1105,3,FALSE)</f>
        <v>Анищенков Никита</v>
      </c>
      <c r="C14" s="213" t="str">
        <f>VLOOKUP($F14,УЧАСТНИКИ!$A$2:$L$1105,4,FALSE)</f>
        <v>25.07.1992</v>
      </c>
      <c r="D14" s="97" t="str">
        <f>VLOOKUP($F14,УЧАСТНИКИ!$A$2:$L$1105,5,FALSE)</f>
        <v>Москва Челябинская область</v>
      </c>
      <c r="E14" s="214" t="str">
        <f>VLOOKUP($F14,УЧАСТНИКИ!$A$2:$L$1105,8,FALSE)</f>
        <v>МСМК</v>
      </c>
      <c r="F14" s="98" t="s">
        <v>37</v>
      </c>
      <c r="G14" s="240"/>
      <c r="H14" s="240"/>
      <c r="I14" s="215"/>
      <c r="J14" s="240"/>
      <c r="K14" s="240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3"/>
      <c r="AS14" s="9"/>
    </row>
    <row r="15" spans="1:45" ht="15.75" hidden="1" customHeight="1" x14ac:dyDescent="0.2">
      <c r="A15" s="74" t="s">
        <v>39</v>
      </c>
      <c r="B15" s="95" t="e">
        <f>VLOOKUP($F15,УЧАСТНИКИ!$A$2:$L$1105,3,FALSE)</f>
        <v>#N/A</v>
      </c>
      <c r="C15" s="213" t="e">
        <f>VLOOKUP($F15,УЧАСТНИКИ!$A$2:$L$1105,4,FALSE)</f>
        <v>#N/A</v>
      </c>
      <c r="D15" s="95" t="e">
        <f>VLOOKUP($F15,УЧАСТНИКИ!$A$2:$L$1105,5,FALSE)</f>
        <v>#N/A</v>
      </c>
      <c r="E15" s="214" t="e">
        <f>VLOOKUP($F15,УЧАСТНИКИ!$A$2:$L$1105,8,FALSE)</f>
        <v>#N/A</v>
      </c>
      <c r="F15" s="98"/>
      <c r="G15" s="240"/>
      <c r="H15" s="240"/>
      <c r="I15" s="215"/>
      <c r="J15" s="240"/>
      <c r="K15" s="240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3" t="e">
        <f>VLOOKUP($F15,УЧАСТНИКИ!$A$2:$L$1105,9,FALSE)</f>
        <v>#N/A</v>
      </c>
      <c r="AS15" s="9"/>
    </row>
    <row r="16" spans="1:45" ht="15.75" hidden="1" customHeight="1" x14ac:dyDescent="0.2">
      <c r="A16" s="74" t="s">
        <v>40</v>
      </c>
      <c r="B16" s="95" t="e">
        <f>VLOOKUP($F16,УЧАСТНИКИ!$A$2:$L$1105,3,FALSE)</f>
        <v>#N/A</v>
      </c>
      <c r="C16" s="213" t="e">
        <f>VLOOKUP($F16,УЧАСТНИКИ!$A$2:$L$1105,4,FALSE)</f>
        <v>#N/A</v>
      </c>
      <c r="D16" s="95" t="e">
        <f>VLOOKUP($F16,УЧАСТНИКИ!$A$2:$L$1105,5,FALSE)</f>
        <v>#N/A</v>
      </c>
      <c r="E16" s="214" t="e">
        <f>VLOOKUP($F16,УЧАСТНИКИ!$A$2:$L$1105,8,FALSE)</f>
        <v>#N/A</v>
      </c>
      <c r="F16" s="98"/>
      <c r="G16" s="240"/>
      <c r="H16" s="240"/>
      <c r="I16" s="215"/>
      <c r="J16" s="240"/>
      <c r="K16" s="240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3" t="e">
        <f>VLOOKUP($F16,УЧАСТНИКИ!$A$2:$L$1105,9,FALSE)</f>
        <v>#N/A</v>
      </c>
      <c r="AS16" s="9"/>
    </row>
    <row r="17" spans="1:48" ht="15.75" hidden="1" customHeight="1" x14ac:dyDescent="0.2">
      <c r="A17" s="74" t="s">
        <v>61</v>
      </c>
      <c r="B17" s="95" t="e">
        <f>VLOOKUP($F17,УЧАСТНИКИ!$A$2:$L$1105,3,FALSE)</f>
        <v>#N/A</v>
      </c>
      <c r="C17" s="213" t="e">
        <f>VLOOKUP($F17,УЧАСТНИКИ!$A$2:$L$1105,4,FALSE)</f>
        <v>#N/A</v>
      </c>
      <c r="D17" s="95" t="e">
        <f>VLOOKUP($F17,УЧАСТНИКИ!$A$2:$L$1105,5,FALSE)</f>
        <v>#N/A</v>
      </c>
      <c r="E17" s="214" t="e">
        <f>VLOOKUP($F17,УЧАСТНИКИ!$A$2:$L$1105,8,FALSE)</f>
        <v>#N/A</v>
      </c>
      <c r="F17" s="98"/>
      <c r="G17" s="240"/>
      <c r="H17" s="240"/>
      <c r="I17" s="215"/>
      <c r="J17" s="240"/>
      <c r="K17" s="240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3" t="e">
        <f>VLOOKUP($F17,УЧАСТНИКИ!$A$2:$L$1105,9,FALSE)</f>
        <v>#N/A</v>
      </c>
      <c r="AS17" s="9"/>
    </row>
    <row r="18" spans="1:48" ht="15.75" hidden="1" customHeight="1" x14ac:dyDescent="0.2">
      <c r="A18" s="74" t="s">
        <v>68</v>
      </c>
      <c r="B18" s="95" t="e">
        <f>VLOOKUP($F18,УЧАСТНИКИ!$A$2:$L$1105,3,FALSE)</f>
        <v>#N/A</v>
      </c>
      <c r="C18" s="213" t="e">
        <f>VLOOKUP($F18,УЧАСТНИКИ!$A$2:$L$1105,4,FALSE)</f>
        <v>#N/A</v>
      </c>
      <c r="D18" s="95" t="e">
        <f>VLOOKUP($F18,УЧАСТНИКИ!$A$2:$L$1105,5,FALSE)</f>
        <v>#N/A</v>
      </c>
      <c r="E18" s="214" t="e">
        <f>VLOOKUP($F18,УЧАСТНИКИ!$A$2:$L$1105,8,FALSE)</f>
        <v>#N/A</v>
      </c>
      <c r="F18" s="98"/>
      <c r="G18" s="240"/>
      <c r="H18" s="240"/>
      <c r="I18" s="215"/>
      <c r="J18" s="240"/>
      <c r="K18" s="240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3" t="e">
        <f>VLOOKUP($F18,УЧАСТНИКИ!$A$2:$L$1105,9,FALSE)</f>
        <v>#N/A</v>
      </c>
      <c r="AS18" s="9"/>
    </row>
    <row r="19" spans="1:48" ht="15.75" hidden="1" customHeight="1" x14ac:dyDescent="0.2">
      <c r="A19" s="74" t="s">
        <v>67</v>
      </c>
      <c r="B19" s="95" t="e">
        <f>VLOOKUP($F19,УЧАСТНИКИ!$A$2:$L$1105,3,FALSE)</f>
        <v>#N/A</v>
      </c>
      <c r="C19" s="213" t="e">
        <f>VLOOKUP($F19,УЧАСТНИКИ!$A$2:$L$1105,4,FALSE)</f>
        <v>#N/A</v>
      </c>
      <c r="D19" s="95" t="e">
        <f>VLOOKUP($F19,УЧАСТНИКИ!$A$2:$L$1105,5,FALSE)</f>
        <v>#N/A</v>
      </c>
      <c r="E19" s="214" t="e">
        <f>VLOOKUP($F19,УЧАСТНИКИ!$A$2:$L$1105,8,FALSE)</f>
        <v>#N/A</v>
      </c>
      <c r="F19" s="98"/>
      <c r="G19" s="240"/>
      <c r="H19" s="240"/>
      <c r="I19" s="215"/>
      <c r="J19" s="240"/>
      <c r="K19" s="240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3" t="e">
        <f>VLOOKUP($F19,УЧАСТНИКИ!$A$2:$L$1105,9,FALSE)</f>
        <v>#N/A</v>
      </c>
      <c r="AS19" s="9"/>
    </row>
    <row r="20" spans="1:48" ht="15.75" hidden="1" customHeight="1" x14ac:dyDescent="0.2">
      <c r="A20" s="74" t="s">
        <v>66</v>
      </c>
      <c r="B20" s="95" t="e">
        <f>VLOOKUP($F20,УЧАСТНИКИ!$A$2:$L$1105,3,FALSE)</f>
        <v>#N/A</v>
      </c>
      <c r="C20" s="213" t="e">
        <f>VLOOKUP($F20,УЧАСТНИКИ!$A$2:$L$1105,4,FALSE)</f>
        <v>#N/A</v>
      </c>
      <c r="D20" s="95" t="e">
        <f>VLOOKUP($F20,УЧАСТНИКИ!$A$2:$L$1105,5,FALSE)</f>
        <v>#N/A</v>
      </c>
      <c r="E20" s="214" t="e">
        <f>VLOOKUP($F20,УЧАСТНИКИ!$A$2:$L$1105,8,FALSE)</f>
        <v>#N/A</v>
      </c>
      <c r="F20" s="98"/>
      <c r="G20" s="240"/>
      <c r="H20" s="240"/>
      <c r="I20" s="215"/>
      <c r="J20" s="240"/>
      <c r="K20" s="240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3" t="e">
        <f>VLOOKUP($F20,УЧАСТНИКИ!$A$2:$L$1105,9,FALSE)</f>
        <v>#N/A</v>
      </c>
      <c r="AS20" s="9"/>
    </row>
    <row r="21" spans="1:48" ht="15.75" hidden="1" customHeight="1" x14ac:dyDescent="0.2">
      <c r="A21" s="74" t="s">
        <v>65</v>
      </c>
      <c r="B21" s="95" t="e">
        <f>VLOOKUP($F21,УЧАСТНИКИ!$A$2:$L$1105,3,FALSE)</f>
        <v>#N/A</v>
      </c>
      <c r="C21" s="213" t="e">
        <f>VLOOKUP($F21,УЧАСТНИКИ!$A$2:$L$1105,4,FALSE)</f>
        <v>#N/A</v>
      </c>
      <c r="D21" s="95" t="e">
        <f>VLOOKUP($F21,УЧАСТНИКИ!$A$2:$L$1105,5,FALSE)</f>
        <v>#N/A</v>
      </c>
      <c r="E21" s="214" t="e">
        <f>VLOOKUP($F21,УЧАСТНИКИ!$A$2:$L$1105,8,FALSE)</f>
        <v>#N/A</v>
      </c>
      <c r="F21" s="98"/>
      <c r="G21" s="240"/>
      <c r="H21" s="240"/>
      <c r="I21" s="215"/>
      <c r="J21" s="240"/>
      <c r="K21" s="240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3" t="e">
        <f>VLOOKUP($F21,УЧАСТНИКИ!$A$2:$L$1105,9,FALSE)</f>
        <v>#N/A</v>
      </c>
      <c r="AS21" s="9"/>
    </row>
    <row r="22" spans="1:48" ht="15.75" hidden="1" customHeight="1" x14ac:dyDescent="0.2">
      <c r="A22" s="74" t="s">
        <v>64</v>
      </c>
      <c r="B22" s="95" t="e">
        <f>VLOOKUP($F22,УЧАСТНИКИ!$A$2:$L$1105,3,FALSE)</f>
        <v>#N/A</v>
      </c>
      <c r="C22" s="213" t="e">
        <f>VLOOKUP($F22,УЧАСТНИКИ!$A$2:$L$1105,4,FALSE)</f>
        <v>#N/A</v>
      </c>
      <c r="D22" s="95" t="e">
        <f>VLOOKUP($F22,УЧАСТНИКИ!$A$2:$L$1105,5,FALSE)</f>
        <v>#N/A</v>
      </c>
      <c r="E22" s="214" t="e">
        <f>VLOOKUP($F22,УЧАСТНИКИ!$A$2:$L$1105,8,FALSE)</f>
        <v>#N/A</v>
      </c>
      <c r="F22" s="98"/>
      <c r="G22" s="240"/>
      <c r="H22" s="240"/>
      <c r="I22" s="215"/>
      <c r="J22" s="240"/>
      <c r="K22" s="240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3" t="e">
        <f>VLOOKUP($F22,УЧАСТНИКИ!$A$2:$L$1105,9,FALSE)</f>
        <v>#N/A</v>
      </c>
      <c r="AS22" s="9"/>
    </row>
    <row r="23" spans="1:48" ht="15.75" hidden="1" customHeight="1" x14ac:dyDescent="0.2">
      <c r="A23" s="74" t="s">
        <v>63</v>
      </c>
      <c r="B23" s="95" t="e">
        <f>VLOOKUP($F23,УЧАСТНИКИ!$A$2:$L$1105,3,FALSE)</f>
        <v>#N/A</v>
      </c>
      <c r="C23" s="213" t="e">
        <f>VLOOKUP($F23,УЧАСТНИКИ!$A$2:$L$1105,4,FALSE)</f>
        <v>#N/A</v>
      </c>
      <c r="D23" s="95" t="e">
        <f>VLOOKUP($F23,УЧАСТНИКИ!$A$2:$L$1105,5,FALSE)</f>
        <v>#N/A</v>
      </c>
      <c r="E23" s="214" t="e">
        <f>VLOOKUP($F23,УЧАСТНИКИ!$A$2:$L$1105,8,FALSE)</f>
        <v>#N/A</v>
      </c>
      <c r="F23" s="98"/>
      <c r="G23" s="240"/>
      <c r="H23" s="240"/>
      <c r="I23" s="215"/>
      <c r="J23" s="240"/>
      <c r="K23" s="240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3" t="e">
        <f>VLOOKUP($F23,УЧАСТНИКИ!$A$2:$L$1105,9,FALSE)</f>
        <v>#N/A</v>
      </c>
      <c r="AS23" s="9"/>
    </row>
    <row r="24" spans="1:48" ht="15.75" hidden="1" customHeight="1" x14ac:dyDescent="0.2">
      <c r="A24" s="74" t="s">
        <v>62</v>
      </c>
      <c r="B24" s="95" t="e">
        <f>VLOOKUP($F24,УЧАСТНИКИ!$A$2:$L$1105,3,FALSE)</f>
        <v>#N/A</v>
      </c>
      <c r="C24" s="213" t="e">
        <f>VLOOKUP($F24,УЧАСТНИКИ!$A$2:$L$1105,4,FALSE)</f>
        <v>#N/A</v>
      </c>
      <c r="D24" s="95" t="e">
        <f>VLOOKUP($F24,УЧАСТНИКИ!$A$2:$L$1105,5,FALSE)</f>
        <v>#N/A</v>
      </c>
      <c r="E24" s="214" t="e">
        <f>VLOOKUP($F24,УЧАСТНИКИ!$A$2:$L$1105,8,FALSE)</f>
        <v>#N/A</v>
      </c>
      <c r="F24" s="98"/>
      <c r="G24" s="240"/>
      <c r="H24" s="240"/>
      <c r="I24" s="215"/>
      <c r="J24" s="240"/>
      <c r="K24" s="240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3" t="e">
        <f>VLOOKUP($F24,УЧАСТНИКИ!$A$2:$L$1105,9,FALSE)</f>
        <v>#N/A</v>
      </c>
      <c r="AS24" s="9"/>
    </row>
    <row r="25" spans="1:48" ht="15.75" hidden="1" customHeight="1" x14ac:dyDescent="0.2">
      <c r="A25" s="74" t="s">
        <v>69</v>
      </c>
      <c r="B25" s="95" t="e">
        <f>VLOOKUP($F25,УЧАСТНИКИ!$A$2:$L$1105,3,FALSE)</f>
        <v>#N/A</v>
      </c>
      <c r="C25" s="213" t="e">
        <f>VLOOKUP($F25,УЧАСТНИКИ!$A$2:$L$1105,4,FALSE)</f>
        <v>#N/A</v>
      </c>
      <c r="D25" s="95" t="e">
        <f>VLOOKUP($F25,УЧАСТНИКИ!$A$2:$L$1105,5,FALSE)</f>
        <v>#N/A</v>
      </c>
      <c r="E25" s="214" t="e">
        <f>VLOOKUP($F25,УЧАСТНИКИ!$A$2:$L$1105,8,FALSE)</f>
        <v>#N/A</v>
      </c>
      <c r="F25" s="98"/>
      <c r="G25" s="240"/>
      <c r="H25" s="240"/>
      <c r="I25" s="215"/>
      <c r="J25" s="240"/>
      <c r="K25" s="240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3" t="e">
        <f>VLOOKUP($F25,УЧАСТНИКИ!$A$2:$L$1105,9,FALSE)</f>
        <v>#N/A</v>
      </c>
      <c r="AS25" s="9"/>
    </row>
    <row r="26" spans="1:48" ht="15.75" hidden="1" customHeight="1" x14ac:dyDescent="0.2">
      <c r="A26" s="74" t="s">
        <v>70</v>
      </c>
      <c r="B26" s="95" t="e">
        <f>VLOOKUP($F26,УЧАСТНИКИ!$A$2:$L$1105,3,FALSE)</f>
        <v>#N/A</v>
      </c>
      <c r="C26" s="213" t="e">
        <f>VLOOKUP($F26,УЧАСТНИКИ!$A$2:$L$1105,4,FALSE)</f>
        <v>#N/A</v>
      </c>
      <c r="D26" s="95" t="e">
        <f>VLOOKUP($F26,УЧАСТНИКИ!$A$2:$L$1105,5,FALSE)</f>
        <v>#N/A</v>
      </c>
      <c r="E26" s="214" t="e">
        <f>VLOOKUP($F26,УЧАСТНИКИ!$A$2:$L$1105,8,FALSE)</f>
        <v>#N/A</v>
      </c>
      <c r="F26" s="98"/>
      <c r="G26" s="240"/>
      <c r="H26" s="240"/>
      <c r="I26" s="215"/>
      <c r="J26" s="240"/>
      <c r="K26" s="240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3" t="e">
        <f>VLOOKUP($F26,УЧАСТНИКИ!$A$2:$L$1105,9,FALSE)</f>
        <v>#N/A</v>
      </c>
      <c r="AS26" s="9"/>
    </row>
    <row r="27" spans="1:48" ht="15.75" hidden="1" customHeight="1" x14ac:dyDescent="0.2">
      <c r="A27" s="74" t="s">
        <v>71</v>
      </c>
      <c r="B27" s="95" t="e">
        <f>VLOOKUP($F27,УЧАСТНИКИ!$A$2:$L$1105,3,FALSE)</f>
        <v>#N/A</v>
      </c>
      <c r="C27" s="213" t="e">
        <f>VLOOKUP($F27,УЧАСТНИКИ!$A$2:$L$1105,4,FALSE)</f>
        <v>#N/A</v>
      </c>
      <c r="D27" s="95" t="e">
        <f>VLOOKUP($F27,УЧАСТНИКИ!$A$2:$L$1105,5,FALSE)</f>
        <v>#N/A</v>
      </c>
      <c r="E27" s="214" t="e">
        <f>VLOOKUP($F27,УЧАСТНИКИ!$A$2:$L$1105,8,FALSE)</f>
        <v>#N/A</v>
      </c>
      <c r="F27" s="98"/>
      <c r="G27" s="240"/>
      <c r="H27" s="240"/>
      <c r="I27" s="215"/>
      <c r="J27" s="240"/>
      <c r="K27" s="240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3" t="e">
        <f>VLOOKUP($F27,УЧАСТНИКИ!$A$2:$L$1105,9,FALSE)</f>
        <v>#N/A</v>
      </c>
      <c r="AS27" s="9"/>
    </row>
    <row r="28" spans="1:48" ht="15.75" hidden="1" customHeight="1" x14ac:dyDescent="0.2">
      <c r="A28" s="74" t="s">
        <v>72</v>
      </c>
      <c r="B28" s="95" t="e">
        <f>VLOOKUP($F28,УЧАСТНИКИ!$A$2:$L$1105,3,FALSE)</f>
        <v>#N/A</v>
      </c>
      <c r="C28" s="213" t="e">
        <f>VLOOKUP($F28,УЧАСТНИКИ!$A$2:$L$1105,4,FALSE)</f>
        <v>#N/A</v>
      </c>
      <c r="D28" s="95" t="e">
        <f>VLOOKUP($F28,УЧАСТНИКИ!$A$2:$L$1105,5,FALSE)</f>
        <v>#N/A</v>
      </c>
      <c r="E28" s="214" t="e">
        <f>VLOOKUP($F28,УЧАСТНИКИ!$A$2:$L$1105,8,FALSE)</f>
        <v>#N/A</v>
      </c>
      <c r="F28" s="98"/>
      <c r="G28" s="240"/>
      <c r="H28" s="240"/>
      <c r="I28" s="215"/>
      <c r="J28" s="240"/>
      <c r="K28" s="240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3" t="e">
        <f>VLOOKUP($F28,УЧАСТНИКИ!$A$2:$L$1105,9,FALSE)</f>
        <v>#N/A</v>
      </c>
      <c r="AS28" s="9"/>
    </row>
    <row r="29" spans="1:48" ht="15.75" hidden="1" customHeight="1" x14ac:dyDescent="0.2">
      <c r="A29" s="74" t="s">
        <v>73</v>
      </c>
      <c r="B29" s="95" t="e">
        <f>VLOOKUP($F29,УЧАСТНИКИ!$A$2:$L$1105,3,FALSE)</f>
        <v>#N/A</v>
      </c>
      <c r="C29" s="213" t="e">
        <f>VLOOKUP($F29,УЧАСТНИКИ!$A$2:$L$1105,4,FALSE)</f>
        <v>#N/A</v>
      </c>
      <c r="D29" s="95" t="e">
        <f>VLOOKUP($F29,УЧАСТНИКИ!$A$2:$L$1105,5,FALSE)</f>
        <v>#N/A</v>
      </c>
      <c r="E29" s="214" t="e">
        <f>VLOOKUP($F29,УЧАСТНИКИ!$A$2:$L$1105,8,FALSE)</f>
        <v>#N/A</v>
      </c>
      <c r="F29" s="98"/>
      <c r="G29" s="240"/>
      <c r="H29" s="240"/>
      <c r="I29" s="215"/>
      <c r="J29" s="240"/>
      <c r="K29" s="240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3" t="e">
        <f>VLOOKUP($F29,УЧАСТНИКИ!$A$2:$L$1105,9,FALSE)</f>
        <v>#N/A</v>
      </c>
      <c r="AS29" s="9"/>
    </row>
    <row r="30" spans="1:48" ht="15.75" hidden="1" customHeight="1" x14ac:dyDescent="0.2">
      <c r="A30" s="74" t="s">
        <v>74</v>
      </c>
      <c r="B30" s="95" t="e">
        <f>VLOOKUP($F30,УЧАСТНИКИ!$A$2:$L$1105,3,FALSE)</f>
        <v>#N/A</v>
      </c>
      <c r="C30" s="213" t="e">
        <f>VLOOKUP($F30,УЧАСТНИКИ!$A$2:$L$1105,4,FALSE)</f>
        <v>#N/A</v>
      </c>
      <c r="D30" s="95" t="e">
        <f>VLOOKUP($F30,УЧАСТНИКИ!$A$2:$L$1105,5,FALSE)</f>
        <v>#N/A</v>
      </c>
      <c r="E30" s="214" t="e">
        <f>VLOOKUP($F30,УЧАСТНИКИ!$A$2:$L$1105,8,FALSE)</f>
        <v>#N/A</v>
      </c>
      <c r="F30" s="98"/>
      <c r="G30" s="240"/>
      <c r="H30" s="240"/>
      <c r="I30" s="215"/>
      <c r="J30" s="240"/>
      <c r="K30" s="240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3" t="e">
        <f>VLOOKUP($F30,УЧАСТНИКИ!$A$2:$L$1105,9,FALSE)</f>
        <v>#N/A</v>
      </c>
      <c r="AS30" s="9"/>
    </row>
    <row r="31" spans="1:48" ht="15.75" customHeight="1" x14ac:dyDescent="0.25">
      <c r="A31" s="29"/>
      <c r="B31" s="108"/>
      <c r="C31" s="108"/>
      <c r="D31" s="108"/>
      <c r="E31" s="108"/>
      <c r="F31" s="29"/>
      <c r="G31" s="29"/>
      <c r="H31" s="29"/>
      <c r="I31" s="29"/>
      <c r="J31" s="29"/>
      <c r="K31" s="8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09"/>
      <c r="AS31" s="9"/>
    </row>
    <row r="32" spans="1:48" ht="15.75" customHeight="1" x14ac:dyDescent="0.2">
      <c r="A32" s="300" t="s">
        <v>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</row>
    <row r="33" spans="1:48" ht="15.75" customHeight="1" x14ac:dyDescent="0.2">
      <c r="A33" s="300" t="s">
        <v>4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</row>
    <row r="34" spans="1:48" ht="15.75" customHeight="1" x14ac:dyDescent="0.2">
      <c r="A34" s="302" t="s">
        <v>5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</row>
    <row r="35" spans="1:48" ht="15.75" customHeight="1" x14ac:dyDescent="0.25">
      <c r="A35" s="29"/>
      <c r="B35" s="85"/>
      <c r="C35" s="85"/>
      <c r="D35" s="87"/>
      <c r="E35" s="87"/>
      <c r="F35" s="29"/>
      <c r="G35" s="29"/>
      <c r="H35" s="29"/>
      <c r="I35" s="29"/>
      <c r="J35" s="29"/>
      <c r="K35" s="87"/>
    </row>
    <row r="36" spans="1:48" ht="15.75" customHeight="1" x14ac:dyDescent="0.25">
      <c r="A36" s="29"/>
      <c r="C36" s="85"/>
      <c r="D36" s="87"/>
      <c r="E36" s="87"/>
      <c r="F36" s="29"/>
      <c r="G36" s="29"/>
      <c r="H36" s="29"/>
      <c r="I36" s="29"/>
      <c r="J36" s="29"/>
      <c r="K36" s="87"/>
    </row>
    <row r="37" spans="1:48" ht="15.75" customHeight="1" x14ac:dyDescent="0.25">
      <c r="A37" s="29"/>
      <c r="C37" s="85"/>
      <c r="D37" s="87"/>
      <c r="E37" s="87"/>
      <c r="F37" s="29"/>
      <c r="G37" s="29"/>
      <c r="H37" s="29"/>
      <c r="I37" s="29"/>
      <c r="J37" s="29"/>
      <c r="K37" s="87"/>
    </row>
    <row r="38" spans="1:48" ht="15.75" customHeight="1" x14ac:dyDescent="0.2">
      <c r="A38" s="23"/>
      <c r="C38" s="85"/>
      <c r="D38" s="23"/>
      <c r="E38" s="23"/>
      <c r="F38" s="23"/>
      <c r="G38" s="23"/>
      <c r="H38" s="23"/>
      <c r="I38" s="23"/>
      <c r="J38" s="23"/>
      <c r="K38" s="23"/>
    </row>
    <row r="39" spans="1:48" ht="15.75" customHeight="1" x14ac:dyDescent="0.25">
      <c r="A39" s="29"/>
      <c r="B39" s="87"/>
      <c r="C39" s="87"/>
      <c r="D39" s="87"/>
      <c r="E39" s="87"/>
      <c r="F39" s="29"/>
      <c r="G39" s="29"/>
      <c r="H39" s="29"/>
      <c r="I39" s="29"/>
      <c r="J39" s="29"/>
      <c r="K39" s="87"/>
    </row>
    <row r="40" spans="1:48" ht="15.75" customHeight="1" x14ac:dyDescent="0.25">
      <c r="A40" s="29"/>
      <c r="B40" s="87"/>
      <c r="C40" s="87"/>
      <c r="D40" s="87"/>
      <c r="E40" s="87"/>
      <c r="F40" s="29"/>
      <c r="G40" s="29"/>
      <c r="H40" s="29"/>
      <c r="I40" s="29"/>
      <c r="J40" s="29"/>
      <c r="K40" s="87"/>
    </row>
    <row r="41" spans="1:48" ht="15.75" customHeight="1" x14ac:dyDescent="0.25">
      <c r="A41" s="29"/>
      <c r="B41" s="87"/>
      <c r="C41" s="87"/>
      <c r="D41" s="87"/>
      <c r="E41" s="87"/>
      <c r="F41" s="29"/>
      <c r="G41" s="29"/>
      <c r="H41" s="29"/>
      <c r="I41" s="29"/>
      <c r="J41" s="29"/>
      <c r="K41" s="87"/>
    </row>
    <row r="42" spans="1:48" ht="15.75" customHeight="1" x14ac:dyDescent="0.25">
      <c r="A42" s="29"/>
      <c r="B42" s="87"/>
      <c r="C42" s="87"/>
      <c r="D42" s="87"/>
      <c r="E42" s="87"/>
      <c r="F42" s="29"/>
      <c r="G42" s="29"/>
      <c r="H42" s="29"/>
      <c r="I42" s="29"/>
      <c r="J42" s="29"/>
      <c r="K42" s="87"/>
    </row>
    <row r="43" spans="1:48" ht="15.75" customHeight="1" x14ac:dyDescent="0.25">
      <c r="A43" s="29"/>
      <c r="B43" s="87"/>
      <c r="C43" s="87"/>
      <c r="D43" s="87"/>
      <c r="E43" s="87"/>
      <c r="F43" s="29"/>
      <c r="G43" s="29"/>
      <c r="H43" s="29"/>
      <c r="I43" s="29"/>
      <c r="J43" s="29"/>
      <c r="K43" s="87"/>
    </row>
    <row r="44" spans="1:48" ht="15.75" customHeight="1" x14ac:dyDescent="0.25">
      <c r="A44" s="29"/>
      <c r="B44" s="87"/>
      <c r="C44" s="87"/>
      <c r="D44" s="87"/>
      <c r="E44" s="87"/>
      <c r="F44" s="29"/>
      <c r="G44" s="29"/>
      <c r="H44" s="29"/>
      <c r="I44" s="29"/>
      <c r="J44" s="29"/>
      <c r="K44" s="87"/>
    </row>
    <row r="45" spans="1:48" ht="15.75" customHeight="1" x14ac:dyDescent="0.25">
      <c r="A45" s="29"/>
      <c r="B45" s="87"/>
      <c r="C45" s="87"/>
      <c r="D45" s="87"/>
      <c r="E45" s="87"/>
      <c r="F45" s="29"/>
      <c r="G45" s="29"/>
      <c r="H45" s="29"/>
      <c r="I45" s="29"/>
      <c r="J45" s="29"/>
      <c r="K45" s="87"/>
    </row>
    <row r="46" spans="1:48" ht="15" customHeight="1" x14ac:dyDescent="0.25">
      <c r="A46" s="29"/>
      <c r="B46" s="87"/>
      <c r="C46" s="87"/>
      <c r="D46" s="87"/>
      <c r="E46" s="87"/>
      <c r="F46" s="29"/>
      <c r="G46" s="29"/>
      <c r="H46" s="29"/>
      <c r="I46" s="29"/>
      <c r="J46" s="29"/>
      <c r="K46" s="87"/>
    </row>
    <row r="47" spans="1:48" ht="15" customHeight="1" x14ac:dyDescent="0.25">
      <c r="A47" s="29"/>
      <c r="B47" s="87"/>
      <c r="C47" s="87"/>
      <c r="D47" s="87"/>
      <c r="E47" s="87"/>
      <c r="F47" s="29"/>
      <c r="G47" s="29"/>
      <c r="H47" s="29"/>
      <c r="I47" s="29"/>
      <c r="J47" s="29"/>
      <c r="K47" s="87"/>
    </row>
    <row r="48" spans="1:48" ht="15.75" customHeight="1" x14ac:dyDescent="0.2">
      <c r="A48" s="23"/>
      <c r="B48" s="88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5.75" customHeight="1" x14ac:dyDescent="0.25">
      <c r="A49" s="29"/>
      <c r="B49" s="87"/>
      <c r="C49" s="87"/>
      <c r="D49" s="87"/>
      <c r="E49" s="87"/>
      <c r="F49" s="29"/>
      <c r="G49" s="29"/>
      <c r="H49" s="29"/>
      <c r="I49" s="29"/>
      <c r="J49" s="29"/>
      <c r="K49" s="87"/>
    </row>
    <row r="50" spans="1:11" ht="15.75" customHeight="1" x14ac:dyDescent="0.25">
      <c r="A50" s="29"/>
      <c r="B50" s="87"/>
      <c r="C50" s="87"/>
      <c r="D50" s="87"/>
      <c r="E50" s="87"/>
      <c r="F50" s="29"/>
      <c r="G50" s="29"/>
      <c r="H50" s="29"/>
      <c r="I50" s="29"/>
      <c r="J50" s="29"/>
      <c r="K50" s="87"/>
    </row>
    <row r="51" spans="1:11" ht="15.75" customHeight="1" x14ac:dyDescent="0.25">
      <c r="A51" s="29"/>
      <c r="B51" s="87"/>
      <c r="C51" s="87"/>
      <c r="D51" s="87"/>
      <c r="E51" s="87"/>
      <c r="F51" s="29"/>
      <c r="G51" s="29"/>
      <c r="H51" s="29"/>
      <c r="I51" s="29"/>
      <c r="J51" s="29"/>
      <c r="K51" s="87"/>
    </row>
    <row r="52" spans="1:11" ht="15.75" customHeight="1" x14ac:dyDescent="0.25">
      <c r="A52" s="29"/>
      <c r="B52" s="87"/>
      <c r="C52" s="87"/>
      <c r="D52" s="87"/>
      <c r="E52" s="87"/>
      <c r="F52" s="29"/>
      <c r="G52" s="29"/>
      <c r="H52" s="29"/>
      <c r="I52" s="29"/>
      <c r="J52" s="29"/>
      <c r="K52" s="87"/>
    </row>
    <row r="53" spans="1:11" ht="15.75" customHeight="1" x14ac:dyDescent="0.25">
      <c r="A53" s="29"/>
      <c r="B53" s="87"/>
      <c r="C53" s="87"/>
      <c r="D53" s="87"/>
      <c r="E53" s="87"/>
      <c r="F53" s="29"/>
      <c r="G53" s="29"/>
      <c r="H53" s="29"/>
      <c r="I53" s="29"/>
      <c r="J53" s="29"/>
      <c r="K53" s="87"/>
    </row>
    <row r="54" spans="1:11" ht="15.75" customHeight="1" x14ac:dyDescent="0.25">
      <c r="A54" s="29"/>
      <c r="B54" s="87"/>
      <c r="C54" s="87"/>
      <c r="D54" s="87"/>
      <c r="E54" s="87"/>
      <c r="F54" s="29"/>
      <c r="G54" s="29"/>
      <c r="H54" s="29"/>
      <c r="I54" s="29"/>
      <c r="J54" s="29"/>
      <c r="K54" s="87"/>
    </row>
    <row r="55" spans="1:11" ht="15.75" customHeight="1" x14ac:dyDescent="0.25">
      <c r="A55" s="29"/>
      <c r="B55" s="87"/>
      <c r="C55" s="87"/>
      <c r="D55" s="87"/>
      <c r="E55" s="87"/>
      <c r="F55" s="29"/>
      <c r="G55" s="29"/>
      <c r="H55" s="29"/>
      <c r="I55" s="29"/>
      <c r="J55" s="29"/>
      <c r="K55" s="87"/>
    </row>
    <row r="56" spans="1:11" ht="15.75" customHeight="1" x14ac:dyDescent="0.25">
      <c r="A56" s="29"/>
      <c r="B56" s="87"/>
      <c r="C56" s="87"/>
      <c r="D56" s="87"/>
      <c r="E56" s="87"/>
      <c r="F56" s="29"/>
      <c r="G56" s="29"/>
      <c r="H56" s="29"/>
      <c r="I56" s="29"/>
      <c r="J56" s="29"/>
      <c r="K56" s="87"/>
    </row>
    <row r="57" spans="1:11" ht="15.75" customHeight="1" x14ac:dyDescent="0.2">
      <c r="A57" s="29"/>
      <c r="B57" s="89"/>
      <c r="C57" s="291"/>
      <c r="D57" s="291"/>
      <c r="E57" s="135"/>
      <c r="F57" s="290"/>
      <c r="G57" s="290"/>
      <c r="H57" s="291"/>
      <c r="I57" s="291"/>
      <c r="J57" s="291"/>
      <c r="K57" s="29"/>
    </row>
    <row r="58" spans="1:11" ht="15.75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5.75" customHeight="1" x14ac:dyDescent="0.2">
      <c r="A59" s="101"/>
      <c r="B59" s="57"/>
      <c r="C59" s="57"/>
      <c r="D59" s="57"/>
      <c r="E59" s="137"/>
      <c r="F59" s="57"/>
      <c r="G59" s="57"/>
      <c r="H59" s="57"/>
      <c r="I59" s="57"/>
      <c r="J59" s="102"/>
      <c r="K59" s="57"/>
    </row>
    <row r="60" spans="1:11" ht="15.75" customHeight="1" x14ac:dyDescent="0.2">
      <c r="A60" s="103"/>
      <c r="B60" s="57"/>
      <c r="C60" s="57"/>
      <c r="D60" s="57"/>
      <c r="E60" s="137"/>
      <c r="F60" s="103"/>
      <c r="G60" s="57"/>
      <c r="H60" s="57"/>
      <c r="I60" s="57"/>
      <c r="J60" s="103"/>
      <c r="K60" s="57"/>
    </row>
    <row r="61" spans="1:11" ht="15.75" customHeight="1" x14ac:dyDescent="0.2">
      <c r="A61" s="104"/>
      <c r="B61" s="104"/>
      <c r="C61" s="104"/>
      <c r="D61" s="104"/>
      <c r="E61" s="104"/>
      <c r="F61" s="104"/>
      <c r="G61" s="105"/>
      <c r="H61" s="106"/>
      <c r="I61" s="107"/>
      <c r="J61" s="104"/>
      <c r="K61" s="104"/>
    </row>
    <row r="62" spans="1:11" ht="15.75" customHeight="1" x14ac:dyDescent="0.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 ht="15.75" customHeight="1" x14ac:dyDescent="0.2">
      <c r="A63" s="23"/>
      <c r="B63" s="88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.75" customHeight="1" x14ac:dyDescent="0.25">
      <c r="A64" s="29"/>
      <c r="B64" s="87"/>
      <c r="C64" s="87"/>
      <c r="D64" s="87"/>
      <c r="E64" s="87"/>
      <c r="F64" s="29"/>
      <c r="G64" s="29"/>
      <c r="H64" s="29"/>
      <c r="I64" s="29"/>
      <c r="J64" s="29"/>
      <c r="K64" s="87"/>
    </row>
    <row r="65" spans="1:11" ht="15.75" customHeight="1" x14ac:dyDescent="0.25">
      <c r="A65" s="29"/>
      <c r="B65" s="87"/>
      <c r="C65" s="87"/>
      <c r="D65" s="87"/>
      <c r="E65" s="87"/>
      <c r="F65" s="29"/>
      <c r="G65" s="29"/>
      <c r="H65" s="29"/>
      <c r="I65" s="29"/>
      <c r="J65" s="29"/>
      <c r="K65" s="87"/>
    </row>
    <row r="66" spans="1:11" ht="15.75" customHeight="1" x14ac:dyDescent="0.25">
      <c r="A66" s="29"/>
      <c r="B66" s="87"/>
      <c r="C66" s="87"/>
      <c r="D66" s="87"/>
      <c r="E66" s="87"/>
      <c r="F66" s="29"/>
      <c r="G66" s="29"/>
      <c r="H66" s="29"/>
      <c r="I66" s="29"/>
      <c r="J66" s="29"/>
      <c r="K66" s="87"/>
    </row>
    <row r="67" spans="1:11" ht="15.75" customHeight="1" x14ac:dyDescent="0.25">
      <c r="A67" s="29"/>
      <c r="B67" s="87"/>
      <c r="C67" s="87"/>
      <c r="D67" s="87"/>
      <c r="E67" s="87"/>
      <c r="F67" s="29"/>
      <c r="G67" s="29"/>
      <c r="H67" s="29"/>
      <c r="I67" s="29"/>
      <c r="J67" s="29"/>
      <c r="K67" s="87"/>
    </row>
    <row r="68" spans="1:11" ht="15.75" x14ac:dyDescent="0.25">
      <c r="A68" s="29"/>
      <c r="B68" s="87"/>
      <c r="C68" s="87"/>
      <c r="D68" s="87"/>
      <c r="E68" s="87"/>
      <c r="F68" s="29"/>
      <c r="G68" s="29"/>
      <c r="H68" s="29"/>
      <c r="I68" s="29"/>
      <c r="J68" s="29"/>
      <c r="K68" s="87"/>
    </row>
    <row r="69" spans="1:11" ht="15.75" x14ac:dyDescent="0.25">
      <c r="A69" s="29"/>
      <c r="B69" s="87"/>
      <c r="C69" s="87"/>
      <c r="D69" s="87"/>
      <c r="E69" s="87"/>
      <c r="F69" s="29"/>
      <c r="G69" s="29"/>
      <c r="H69" s="29"/>
      <c r="I69" s="29"/>
      <c r="J69" s="29"/>
      <c r="K69" s="87"/>
    </row>
    <row r="70" spans="1:11" ht="15.75" x14ac:dyDescent="0.25">
      <c r="A70" s="29"/>
      <c r="B70" s="87"/>
      <c r="C70" s="87"/>
      <c r="D70" s="87"/>
      <c r="E70" s="87"/>
      <c r="F70" s="29"/>
      <c r="G70" s="29"/>
      <c r="H70" s="29"/>
      <c r="I70" s="29"/>
      <c r="J70" s="29"/>
      <c r="K70" s="87"/>
    </row>
    <row r="71" spans="1:11" ht="15.75" x14ac:dyDescent="0.25">
      <c r="A71" s="29"/>
      <c r="B71" s="87"/>
      <c r="C71" s="87"/>
      <c r="D71" s="87"/>
      <c r="E71" s="87"/>
      <c r="F71" s="29"/>
      <c r="G71" s="29"/>
      <c r="H71" s="29"/>
      <c r="I71" s="29"/>
      <c r="J71" s="29"/>
      <c r="K71" s="87"/>
    </row>
    <row r="72" spans="1:11" ht="15.75" x14ac:dyDescent="0.25">
      <c r="A72" s="29"/>
      <c r="B72" s="87"/>
      <c r="C72" s="87"/>
      <c r="D72" s="87"/>
      <c r="E72" s="87"/>
      <c r="F72" s="29"/>
      <c r="G72" s="29"/>
      <c r="H72" s="29"/>
      <c r="I72" s="29"/>
      <c r="J72" s="29"/>
      <c r="K72" s="87"/>
    </row>
    <row r="73" spans="1:11" x14ac:dyDescent="0.2">
      <c r="A73" s="23"/>
      <c r="B73" s="88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.75" x14ac:dyDescent="0.25">
      <c r="A74" s="29"/>
      <c r="B74" s="87"/>
      <c r="C74" s="87"/>
      <c r="D74" s="87"/>
      <c r="E74" s="87"/>
      <c r="F74" s="29"/>
      <c r="G74" s="29"/>
      <c r="H74" s="29"/>
      <c r="I74" s="29"/>
      <c r="J74" s="29"/>
      <c r="K74" s="87"/>
    </row>
    <row r="75" spans="1:11" ht="15.75" x14ac:dyDescent="0.25">
      <c r="A75" s="29"/>
      <c r="B75" s="87"/>
      <c r="C75" s="87"/>
      <c r="D75" s="87"/>
      <c r="E75" s="87"/>
      <c r="F75" s="29"/>
      <c r="G75" s="29"/>
      <c r="H75" s="29"/>
      <c r="I75" s="29"/>
      <c r="J75" s="29"/>
      <c r="K75" s="87"/>
    </row>
    <row r="76" spans="1:11" ht="15.75" x14ac:dyDescent="0.25">
      <c r="A76" s="29"/>
      <c r="B76" s="87"/>
      <c r="C76" s="87"/>
      <c r="D76" s="87"/>
      <c r="E76" s="87"/>
      <c r="F76" s="29"/>
      <c r="G76" s="29"/>
      <c r="H76" s="29"/>
      <c r="I76" s="29"/>
      <c r="J76" s="29"/>
      <c r="K76" s="87"/>
    </row>
    <row r="77" spans="1:11" ht="15.75" x14ac:dyDescent="0.25">
      <c r="A77" s="29"/>
      <c r="B77" s="87"/>
      <c r="C77" s="87"/>
      <c r="D77" s="87"/>
      <c r="E77" s="87"/>
      <c r="F77" s="29"/>
      <c r="G77" s="29"/>
      <c r="H77" s="29"/>
      <c r="I77" s="29"/>
      <c r="J77" s="29"/>
      <c r="K77" s="87"/>
    </row>
    <row r="78" spans="1:11" ht="15.75" x14ac:dyDescent="0.25">
      <c r="A78" s="29"/>
      <c r="B78" s="87"/>
      <c r="C78" s="87"/>
      <c r="D78" s="87"/>
      <c r="E78" s="87"/>
      <c r="F78" s="29"/>
      <c r="G78" s="29"/>
      <c r="H78" s="29"/>
      <c r="I78" s="29"/>
      <c r="J78" s="29"/>
      <c r="K78" s="87"/>
    </row>
    <row r="79" spans="1:11" ht="15.75" x14ac:dyDescent="0.25">
      <c r="A79" s="29"/>
      <c r="B79" s="87"/>
      <c r="C79" s="87"/>
      <c r="D79" s="87"/>
      <c r="E79" s="87"/>
      <c r="F79" s="29"/>
      <c r="G79" s="29"/>
      <c r="H79" s="29"/>
      <c r="I79" s="29"/>
      <c r="J79" s="29"/>
      <c r="K79" s="87"/>
    </row>
    <row r="80" spans="1:11" ht="15.75" x14ac:dyDescent="0.25">
      <c r="A80" s="29"/>
      <c r="B80" s="87"/>
      <c r="C80" s="87"/>
      <c r="D80" s="87"/>
      <c r="E80" s="87"/>
      <c r="F80" s="29"/>
      <c r="G80" s="29"/>
      <c r="H80" s="29"/>
      <c r="I80" s="29"/>
      <c r="J80" s="29"/>
      <c r="K80" s="87"/>
    </row>
    <row r="81" spans="1:11" ht="15.75" x14ac:dyDescent="0.25">
      <c r="A81" s="29"/>
      <c r="B81" s="87"/>
      <c r="C81" s="87"/>
      <c r="D81" s="87"/>
      <c r="E81" s="87"/>
      <c r="F81" s="29"/>
      <c r="G81" s="29"/>
      <c r="H81" s="29"/>
      <c r="I81" s="29"/>
      <c r="J81" s="29"/>
      <c r="K81" s="87"/>
    </row>
    <row r="82" spans="1:11" ht="15.75" x14ac:dyDescent="0.25">
      <c r="A82" s="29"/>
      <c r="B82" s="87"/>
      <c r="C82" s="87"/>
      <c r="D82" s="87"/>
      <c r="E82" s="87"/>
      <c r="F82" s="29"/>
      <c r="G82" s="29"/>
      <c r="H82" s="29"/>
      <c r="I82" s="29"/>
      <c r="J82" s="29"/>
      <c r="K82" s="87"/>
    </row>
    <row r="83" spans="1:11" x14ac:dyDescent="0.2">
      <c r="A83" s="23"/>
      <c r="B83" s="88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.75" x14ac:dyDescent="0.25">
      <c r="A84" s="29"/>
      <c r="B84" s="87"/>
      <c r="C84" s="87"/>
      <c r="D84" s="87"/>
      <c r="E84" s="87"/>
      <c r="F84" s="29"/>
      <c r="G84" s="29"/>
      <c r="H84" s="29"/>
      <c r="I84" s="29"/>
      <c r="J84" s="29"/>
      <c r="K84" s="87"/>
    </row>
    <row r="85" spans="1:11" ht="15.75" x14ac:dyDescent="0.25">
      <c r="A85" s="29"/>
      <c r="B85" s="87"/>
      <c r="C85" s="87"/>
      <c r="D85" s="87"/>
      <c r="E85" s="87"/>
      <c r="F85" s="29"/>
      <c r="G85" s="29"/>
      <c r="H85" s="29"/>
      <c r="I85" s="29"/>
      <c r="J85" s="29"/>
      <c r="K85" s="87"/>
    </row>
    <row r="86" spans="1:11" ht="15.75" x14ac:dyDescent="0.25">
      <c r="A86" s="29"/>
      <c r="B86" s="87"/>
      <c r="C86" s="87"/>
      <c r="D86" s="87"/>
      <c r="E86" s="87"/>
      <c r="F86" s="29"/>
      <c r="G86" s="29"/>
      <c r="H86" s="29"/>
      <c r="I86" s="29"/>
      <c r="J86" s="29"/>
      <c r="K86" s="87"/>
    </row>
    <row r="87" spans="1:11" ht="15.75" x14ac:dyDescent="0.25">
      <c r="A87" s="29"/>
      <c r="B87" s="87"/>
      <c r="C87" s="87"/>
      <c r="D87" s="87"/>
      <c r="E87" s="87"/>
      <c r="F87" s="29"/>
      <c r="G87" s="29"/>
      <c r="H87" s="29"/>
      <c r="I87" s="29"/>
      <c r="J87" s="29"/>
      <c r="K87" s="87"/>
    </row>
    <row r="88" spans="1:11" ht="15.75" x14ac:dyDescent="0.25">
      <c r="A88" s="29"/>
      <c r="B88" s="87"/>
      <c r="C88" s="87"/>
      <c r="D88" s="87"/>
      <c r="E88" s="87"/>
      <c r="F88" s="29"/>
      <c r="G88" s="29"/>
      <c r="H88" s="29"/>
      <c r="I88" s="29"/>
      <c r="J88" s="29"/>
      <c r="K88" s="87"/>
    </row>
    <row r="89" spans="1:11" ht="15.75" x14ac:dyDescent="0.25">
      <c r="A89" s="29"/>
      <c r="B89" s="87"/>
      <c r="C89" s="87"/>
      <c r="D89" s="87"/>
      <c r="E89" s="87"/>
      <c r="F89" s="29"/>
      <c r="G89" s="29"/>
      <c r="H89" s="29"/>
      <c r="I89" s="29"/>
      <c r="J89" s="29"/>
      <c r="K89" s="87"/>
    </row>
    <row r="90" spans="1:11" ht="15.75" x14ac:dyDescent="0.25">
      <c r="A90" s="29"/>
      <c r="B90" s="87"/>
      <c r="C90" s="87"/>
      <c r="D90" s="87"/>
      <c r="E90" s="87"/>
      <c r="F90" s="29"/>
      <c r="G90" s="29"/>
      <c r="H90" s="29"/>
      <c r="I90" s="29"/>
      <c r="J90" s="29"/>
      <c r="K90" s="87"/>
    </row>
    <row r="91" spans="1:11" ht="15.75" x14ac:dyDescent="0.25">
      <c r="A91" s="29"/>
      <c r="B91" s="87"/>
      <c r="C91" s="87"/>
      <c r="D91" s="87"/>
      <c r="E91" s="87"/>
      <c r="F91" s="29"/>
      <c r="G91" s="29"/>
      <c r="H91" s="29"/>
      <c r="I91" s="29"/>
      <c r="J91" s="29"/>
      <c r="K91" s="87"/>
    </row>
    <row r="92" spans="1:11" ht="15.75" x14ac:dyDescent="0.25">
      <c r="A92" s="29"/>
      <c r="B92" s="87"/>
      <c r="C92" s="87"/>
      <c r="D92" s="87"/>
      <c r="E92" s="87"/>
      <c r="F92" s="29"/>
      <c r="G92" s="29"/>
      <c r="H92" s="29"/>
      <c r="I92" s="29"/>
      <c r="J92" s="29"/>
      <c r="K92" s="87"/>
    </row>
    <row r="93" spans="1:11" x14ac:dyDescent="0.2">
      <c r="A93" s="23"/>
      <c r="B93" s="88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.75" x14ac:dyDescent="0.25">
      <c r="A94" s="29"/>
      <c r="B94" s="87"/>
      <c r="C94" s="87"/>
      <c r="D94" s="87"/>
      <c r="E94" s="87"/>
      <c r="F94" s="29"/>
      <c r="G94" s="29"/>
      <c r="H94" s="29"/>
      <c r="I94" s="29"/>
      <c r="J94" s="29"/>
      <c r="K94" s="87"/>
    </row>
    <row r="95" spans="1:11" ht="15.75" x14ac:dyDescent="0.25">
      <c r="A95" s="29"/>
      <c r="B95" s="87"/>
      <c r="C95" s="87"/>
      <c r="D95" s="87"/>
      <c r="E95" s="87"/>
      <c r="F95" s="29"/>
      <c r="G95" s="29"/>
      <c r="H95" s="29"/>
      <c r="I95" s="29"/>
      <c r="J95" s="29"/>
      <c r="K95" s="87"/>
    </row>
    <row r="96" spans="1:11" ht="15.75" x14ac:dyDescent="0.25">
      <c r="A96" s="29"/>
      <c r="B96" s="87"/>
      <c r="C96" s="87"/>
      <c r="D96" s="87"/>
      <c r="E96" s="87"/>
      <c r="F96" s="29"/>
      <c r="G96" s="29"/>
      <c r="H96" s="29"/>
      <c r="I96" s="29"/>
      <c r="J96" s="29"/>
      <c r="K96" s="87"/>
    </row>
    <row r="97" spans="1:11" ht="15.75" x14ac:dyDescent="0.25">
      <c r="A97" s="29"/>
      <c r="B97" s="87"/>
      <c r="C97" s="87"/>
      <c r="D97" s="87"/>
      <c r="E97" s="87"/>
      <c r="F97" s="29"/>
      <c r="G97" s="29"/>
      <c r="H97" s="29"/>
      <c r="I97" s="29"/>
      <c r="J97" s="29"/>
      <c r="K97" s="87"/>
    </row>
    <row r="98" spans="1:11" ht="15.75" x14ac:dyDescent="0.25">
      <c r="A98" s="29"/>
      <c r="B98" s="87"/>
      <c r="C98" s="87"/>
      <c r="D98" s="87"/>
      <c r="E98" s="87"/>
      <c r="F98" s="29"/>
      <c r="G98" s="29"/>
      <c r="H98" s="29"/>
      <c r="I98" s="29"/>
      <c r="J98" s="29"/>
      <c r="K98" s="87"/>
    </row>
    <row r="99" spans="1:11" ht="15.75" x14ac:dyDescent="0.25">
      <c r="A99" s="29"/>
      <c r="B99" s="87"/>
      <c r="C99" s="87"/>
      <c r="D99" s="87"/>
      <c r="E99" s="87"/>
      <c r="F99" s="29"/>
      <c r="G99" s="29"/>
      <c r="H99" s="29"/>
      <c r="I99" s="29"/>
      <c r="J99" s="29"/>
      <c r="K99" s="87"/>
    </row>
    <row r="100" spans="1:11" ht="15.75" x14ac:dyDescent="0.25">
      <c r="A100" s="29"/>
      <c r="B100" s="87"/>
      <c r="C100" s="87"/>
      <c r="D100" s="87"/>
      <c r="E100" s="87"/>
      <c r="F100" s="29"/>
      <c r="G100" s="29"/>
      <c r="H100" s="29"/>
      <c r="I100" s="29"/>
      <c r="J100" s="29"/>
      <c r="K100" s="87"/>
    </row>
    <row r="101" spans="1:11" ht="15.75" x14ac:dyDescent="0.25">
      <c r="A101" s="29"/>
      <c r="B101" s="87"/>
      <c r="C101" s="87"/>
      <c r="D101" s="87"/>
      <c r="E101" s="87"/>
      <c r="F101" s="29"/>
      <c r="G101" s="29"/>
      <c r="H101" s="29"/>
      <c r="I101" s="29"/>
      <c r="J101" s="29"/>
      <c r="K101" s="87"/>
    </row>
    <row r="102" spans="1:11" x14ac:dyDescent="0.2">
      <c r="A102" s="29"/>
      <c r="B102" s="89"/>
      <c r="C102" s="291"/>
      <c r="D102" s="291"/>
      <c r="E102" s="135"/>
      <c r="F102" s="290"/>
      <c r="G102" s="290"/>
      <c r="H102" s="291"/>
      <c r="I102" s="291"/>
      <c r="J102" s="291"/>
      <c r="K102" s="29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  <row r="1001" spans="1:1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</row>
    <row r="1002" spans="1:1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</row>
    <row r="1003" spans="1:1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</row>
    <row r="1004" spans="1:1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</row>
    <row r="1005" spans="1:1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</row>
    <row r="1006" spans="1:1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</row>
    <row r="1007" spans="1:1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</row>
    <row r="1008" spans="1:1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</row>
    <row r="1009" spans="1:1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</row>
    <row r="1010" spans="1:1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</row>
    <row r="1011" spans="1:1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</row>
    <row r="1012" spans="1:1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</row>
    <row r="1013" spans="1:1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</row>
    <row r="1014" spans="1:1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</row>
    <row r="1015" spans="1:11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</row>
    <row r="1016" spans="1:11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</row>
    <row r="1017" spans="1:11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</row>
    <row r="1018" spans="1:11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</row>
    <row r="1019" spans="1:11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</row>
    <row r="1020" spans="1:11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</row>
    <row r="1021" spans="1:11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</row>
    <row r="1022" spans="1:1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</row>
    <row r="1023" spans="1:1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</row>
    <row r="1024" spans="1:1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</row>
    <row r="1025" spans="1:11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</row>
    <row r="1026" spans="1:11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</row>
    <row r="1027" spans="1:11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</row>
    <row r="1028" spans="1:11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</row>
    <row r="1029" spans="1:11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</row>
    <row r="1030" spans="1:11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</row>
    <row r="1031" spans="1:11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</row>
    <row r="1032" spans="1:11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</row>
    <row r="1033" spans="1:11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</row>
    <row r="1034" spans="1:11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</row>
    <row r="1035" spans="1:11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</row>
    <row r="1036" spans="1:11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</row>
    <row r="1037" spans="1:11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</row>
    <row r="1038" spans="1:11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</row>
    <row r="1039" spans="1:11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</row>
    <row r="1040" spans="1:11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</row>
    <row r="1041" spans="1:11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</row>
    <row r="1042" spans="1:11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</row>
    <row r="1044" spans="1:11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</row>
    <row r="1045" spans="1:11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</row>
    <row r="1046" spans="1:11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</row>
    <row r="1047" spans="1:11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</row>
    <row r="1048" spans="1:11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</row>
    <row r="1049" spans="1:11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</row>
    <row r="1050" spans="1:11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</row>
    <row r="1051" spans="1:11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</row>
    <row r="1052" spans="1:11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</row>
    <row r="1053" spans="1:11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</row>
    <row r="1054" spans="1:11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</row>
    <row r="1055" spans="1:11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</row>
    <row r="1056" spans="1:11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</row>
    <row r="1057" spans="1:11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</row>
    <row r="1058" spans="1:11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</row>
    <row r="1059" spans="1:11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</row>
    <row r="1060" spans="1:11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</row>
    <row r="1061" spans="1:11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</row>
    <row r="1062" spans="1:11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</row>
    <row r="1063" spans="1:11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</row>
    <row r="1064" spans="1:11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</row>
    <row r="1065" spans="1:11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</row>
    <row r="1066" spans="1:11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</row>
    <row r="1067" spans="1:11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</row>
    <row r="1068" spans="1:11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</row>
    <row r="1069" spans="1:11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</row>
    <row r="1070" spans="1:11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</row>
    <row r="1071" spans="1:11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</row>
    <row r="1072" spans="1:11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</row>
    <row r="1073" spans="1:11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</row>
    <row r="1074" spans="1:11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</row>
    <row r="1075" spans="1:11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</row>
    <row r="1076" spans="1:11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</row>
    <row r="1077" spans="1:11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</row>
    <row r="1078" spans="1:11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</row>
    <row r="1079" spans="1:11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</row>
    <row r="1080" spans="1:11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</row>
    <row r="1081" spans="1:11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</row>
    <row r="1082" spans="1:11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</row>
    <row r="1083" spans="1:11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</row>
    <row r="1084" spans="1:11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</row>
    <row r="1085" spans="1:11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</row>
    <row r="1086" spans="1:11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</row>
    <row r="1087" spans="1:11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</row>
    <row r="1088" spans="1:11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</row>
    <row r="1089" spans="1:11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</row>
    <row r="1090" spans="1:11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</row>
    <row r="1091" spans="1:11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</row>
    <row r="1092" spans="1:11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</row>
    <row r="1093" spans="1:11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</row>
    <row r="1094" spans="1:11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</row>
    <row r="1095" spans="1:11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</row>
    <row r="1096" spans="1:11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</row>
    <row r="1097" spans="1:11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</row>
    <row r="1098" spans="1:11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</row>
    <row r="1099" spans="1:11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</row>
    <row r="1100" spans="1:11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</row>
    <row r="1101" spans="1:11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</row>
    <row r="1102" spans="1:11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</row>
    <row r="1103" spans="1:11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</row>
    <row r="1104" spans="1:11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</row>
    <row r="1105" spans="1:11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</row>
    <row r="1106" spans="1:11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</row>
    <row r="1107" spans="1:11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</row>
    <row r="1108" spans="1:11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</row>
    <row r="1109" spans="1:11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</row>
    <row r="1110" spans="1:11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</row>
    <row r="1111" spans="1:11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</row>
    <row r="1112" spans="1:11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</row>
    <row r="1113" spans="1:11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</row>
    <row r="1114" spans="1:11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</row>
    <row r="1115" spans="1:11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</row>
    <row r="1116" spans="1:11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</row>
    <row r="1117" spans="1:11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</row>
    <row r="1118" spans="1:11" x14ac:dyDescent="0.2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</row>
    <row r="1119" spans="1:11" x14ac:dyDescent="0.2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</row>
    <row r="1120" spans="1:11" x14ac:dyDescent="0.2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</row>
    <row r="1121" spans="1:11" x14ac:dyDescent="0.2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</row>
    <row r="1122" spans="1:11" x14ac:dyDescent="0.2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</row>
    <row r="1123" spans="1:11" x14ac:dyDescent="0.2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</row>
    <row r="1124" spans="1:11" x14ac:dyDescent="0.2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</row>
    <row r="1125" spans="1:11" x14ac:dyDescent="0.2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</row>
    <row r="1126" spans="1:11" x14ac:dyDescent="0.2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</row>
    <row r="1127" spans="1:11" x14ac:dyDescent="0.2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</row>
    <row r="1128" spans="1:11" x14ac:dyDescent="0.2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</row>
    <row r="1129" spans="1:11" x14ac:dyDescent="0.2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</row>
    <row r="1130" spans="1:11" x14ac:dyDescent="0.2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</row>
    <row r="1131" spans="1:11" x14ac:dyDescent="0.2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</row>
    <row r="1132" spans="1:11" x14ac:dyDescent="0.2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</row>
    <row r="1133" spans="1:11" x14ac:dyDescent="0.2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</row>
    <row r="1134" spans="1:11" x14ac:dyDescent="0.2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</row>
    <row r="1135" spans="1:11" x14ac:dyDescent="0.2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</row>
    <row r="1136" spans="1:11" x14ac:dyDescent="0.2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</row>
    <row r="1137" spans="1:11" x14ac:dyDescent="0.2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</row>
    <row r="1138" spans="1:11" x14ac:dyDescent="0.2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</row>
    <row r="1139" spans="1:11" x14ac:dyDescent="0.2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</row>
    <row r="1140" spans="1:11" x14ac:dyDescent="0.2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</row>
    <row r="1141" spans="1:11" x14ac:dyDescent="0.2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</row>
    <row r="1142" spans="1:11" x14ac:dyDescent="0.2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</row>
    <row r="1143" spans="1:11" x14ac:dyDescent="0.2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</row>
    <row r="1144" spans="1:11" x14ac:dyDescent="0.2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</row>
    <row r="1145" spans="1:11" x14ac:dyDescent="0.2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</row>
    <row r="1146" spans="1:11" x14ac:dyDescent="0.2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</row>
    <row r="1147" spans="1:11" x14ac:dyDescent="0.2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</row>
    <row r="1148" spans="1:11" x14ac:dyDescent="0.2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</row>
    <row r="1149" spans="1:11" x14ac:dyDescent="0.2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</row>
    <row r="1150" spans="1:11" x14ac:dyDescent="0.2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</row>
    <row r="1151" spans="1:11" x14ac:dyDescent="0.2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</row>
    <row r="1152" spans="1:11" x14ac:dyDescent="0.2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</row>
    <row r="1153" spans="1:11" x14ac:dyDescent="0.2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</row>
    <row r="1154" spans="1:11" x14ac:dyDescent="0.2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</row>
    <row r="1155" spans="1:11" x14ac:dyDescent="0.2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</row>
    <row r="1156" spans="1:11" x14ac:dyDescent="0.2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</row>
    <row r="1157" spans="1:11" x14ac:dyDescent="0.2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</row>
    <row r="1158" spans="1:11" x14ac:dyDescent="0.2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</row>
    <row r="1159" spans="1:11" x14ac:dyDescent="0.2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</row>
    <row r="1160" spans="1:11" x14ac:dyDescent="0.2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</row>
    <row r="1161" spans="1:11" x14ac:dyDescent="0.2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</row>
    <row r="1162" spans="1:11" x14ac:dyDescent="0.2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</row>
    <row r="1163" spans="1:11" x14ac:dyDescent="0.2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</row>
    <row r="1164" spans="1:11" x14ac:dyDescent="0.2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</row>
    <row r="1165" spans="1:11" x14ac:dyDescent="0.2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</row>
    <row r="1166" spans="1:11" x14ac:dyDescent="0.2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</row>
    <row r="1167" spans="1:11" x14ac:dyDescent="0.2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</row>
    <row r="1168" spans="1:11" x14ac:dyDescent="0.2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</row>
    <row r="1169" spans="1:11" x14ac:dyDescent="0.2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</row>
    <row r="1170" spans="1:11" x14ac:dyDescent="0.2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</row>
    <row r="1171" spans="1:11" x14ac:dyDescent="0.2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</row>
    <row r="1172" spans="1:11" x14ac:dyDescent="0.2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</row>
    <row r="1173" spans="1:11" x14ac:dyDescent="0.2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</row>
    <row r="1174" spans="1:11" x14ac:dyDescent="0.2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</row>
    <row r="1175" spans="1:11" x14ac:dyDescent="0.2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</row>
    <row r="1176" spans="1:11" x14ac:dyDescent="0.2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</row>
    <row r="1177" spans="1:11" x14ac:dyDescent="0.2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</row>
    <row r="1178" spans="1:11" x14ac:dyDescent="0.2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</row>
    <row r="1179" spans="1:11" x14ac:dyDescent="0.2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</row>
    <row r="1180" spans="1:11" x14ac:dyDescent="0.2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</row>
    <row r="1181" spans="1:11" x14ac:dyDescent="0.2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</row>
    <row r="1182" spans="1:11" x14ac:dyDescent="0.2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</row>
    <row r="1183" spans="1:11" x14ac:dyDescent="0.2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</row>
    <row r="1184" spans="1:11" x14ac:dyDescent="0.2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</row>
    <row r="1185" spans="1:11" x14ac:dyDescent="0.2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</row>
    <row r="1186" spans="1:11" x14ac:dyDescent="0.2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</row>
    <row r="1187" spans="1:11" x14ac:dyDescent="0.2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</row>
    <row r="1188" spans="1:11" x14ac:dyDescent="0.2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</row>
    <row r="1189" spans="1:11" x14ac:dyDescent="0.2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</row>
    <row r="1190" spans="1:11" x14ac:dyDescent="0.2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</row>
    <row r="1191" spans="1:11" x14ac:dyDescent="0.2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</row>
    <row r="1192" spans="1:11" x14ac:dyDescent="0.2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</row>
    <row r="1193" spans="1:11" x14ac:dyDescent="0.2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</row>
    <row r="1194" spans="1:11" x14ac:dyDescent="0.2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</row>
    <row r="1195" spans="1:11" x14ac:dyDescent="0.2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</row>
    <row r="1196" spans="1:11" x14ac:dyDescent="0.2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</row>
    <row r="1197" spans="1:11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</row>
    <row r="1198" spans="1:11" x14ac:dyDescent="0.2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</row>
    <row r="1199" spans="1:11" x14ac:dyDescent="0.2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</row>
    <row r="1200" spans="1:11" x14ac:dyDescent="0.2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</row>
    <row r="1201" spans="1:11" x14ac:dyDescent="0.2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</row>
    <row r="1202" spans="1:11" x14ac:dyDescent="0.2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</row>
    <row r="1203" spans="1:11" x14ac:dyDescent="0.2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</row>
    <row r="1204" spans="1:11" x14ac:dyDescent="0.2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</row>
    <row r="1205" spans="1:11" x14ac:dyDescent="0.2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</row>
    <row r="1206" spans="1:11" x14ac:dyDescent="0.2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</row>
    <row r="1207" spans="1:11" x14ac:dyDescent="0.2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</row>
    <row r="1208" spans="1:11" x14ac:dyDescent="0.2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</row>
    <row r="1209" spans="1:11" x14ac:dyDescent="0.2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</row>
    <row r="1210" spans="1:11" x14ac:dyDescent="0.2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</row>
    <row r="1211" spans="1:11" x14ac:dyDescent="0.2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</row>
    <row r="1212" spans="1:11" x14ac:dyDescent="0.2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</row>
    <row r="1213" spans="1:11" x14ac:dyDescent="0.2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</row>
    <row r="1214" spans="1:11" x14ac:dyDescent="0.2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</row>
    <row r="1215" spans="1:11" x14ac:dyDescent="0.2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</row>
    <row r="1216" spans="1:11" x14ac:dyDescent="0.2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</row>
    <row r="1217" spans="1:11" x14ac:dyDescent="0.2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</row>
    <row r="1218" spans="1:11" x14ac:dyDescent="0.2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</row>
    <row r="1219" spans="1:11" x14ac:dyDescent="0.2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</row>
    <row r="1220" spans="1:11" x14ac:dyDescent="0.2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</row>
    <row r="1221" spans="1:11" x14ac:dyDescent="0.2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</row>
    <row r="1222" spans="1:11" x14ac:dyDescent="0.2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</row>
    <row r="1223" spans="1:11" x14ac:dyDescent="0.2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</row>
    <row r="1224" spans="1:11" x14ac:dyDescent="0.2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</row>
    <row r="1225" spans="1:11" x14ac:dyDescent="0.2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</row>
    <row r="1226" spans="1:11" x14ac:dyDescent="0.2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</row>
    <row r="1227" spans="1:11" x14ac:dyDescent="0.2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</row>
    <row r="1228" spans="1:11" x14ac:dyDescent="0.2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</row>
    <row r="1229" spans="1:11" x14ac:dyDescent="0.2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</row>
    <row r="1230" spans="1:11" x14ac:dyDescent="0.2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</row>
    <row r="1231" spans="1:11" x14ac:dyDescent="0.2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</row>
    <row r="1232" spans="1:11" x14ac:dyDescent="0.2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</row>
    <row r="1233" spans="1:11" x14ac:dyDescent="0.2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</row>
    <row r="1234" spans="1:11" x14ac:dyDescent="0.2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</row>
    <row r="1235" spans="1:11" x14ac:dyDescent="0.2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</row>
    <row r="1236" spans="1:11" x14ac:dyDescent="0.2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</row>
    <row r="1237" spans="1:11" x14ac:dyDescent="0.2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</row>
    <row r="1238" spans="1:11" x14ac:dyDescent="0.2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</row>
    <row r="1239" spans="1:11" x14ac:dyDescent="0.2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</row>
    <row r="1240" spans="1:11" x14ac:dyDescent="0.2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</row>
    <row r="1241" spans="1:11" x14ac:dyDescent="0.2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</row>
    <row r="1242" spans="1:11" x14ac:dyDescent="0.2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</row>
    <row r="1243" spans="1:11" x14ac:dyDescent="0.2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</row>
    <row r="1244" spans="1:11" x14ac:dyDescent="0.2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</row>
    <row r="1245" spans="1:11" x14ac:dyDescent="0.2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</row>
    <row r="1246" spans="1:11" x14ac:dyDescent="0.2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</row>
    <row r="1247" spans="1:11" x14ac:dyDescent="0.2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</row>
    <row r="1248" spans="1:11" x14ac:dyDescent="0.2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</row>
    <row r="1249" spans="1:11" x14ac:dyDescent="0.2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</row>
    <row r="1250" spans="1:11" x14ac:dyDescent="0.2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</row>
    <row r="1251" spans="1:11" x14ac:dyDescent="0.2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</row>
    <row r="1252" spans="1:11" x14ac:dyDescent="0.2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</row>
    <row r="1253" spans="1:11" x14ac:dyDescent="0.2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</row>
    <row r="1254" spans="1:11" x14ac:dyDescent="0.2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</row>
    <row r="1255" spans="1:11" x14ac:dyDescent="0.2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</row>
    <row r="1256" spans="1:11" x14ac:dyDescent="0.2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</row>
    <row r="1257" spans="1:11" x14ac:dyDescent="0.2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</row>
    <row r="1258" spans="1:11" x14ac:dyDescent="0.2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</row>
    <row r="1259" spans="1:11" x14ac:dyDescent="0.2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</row>
    <row r="1260" spans="1:11" x14ac:dyDescent="0.2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</row>
    <row r="1261" spans="1:11" x14ac:dyDescent="0.2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</row>
    <row r="1262" spans="1:11" x14ac:dyDescent="0.2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</row>
    <row r="1263" spans="1:11" x14ac:dyDescent="0.2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</row>
    <row r="1264" spans="1:11" x14ac:dyDescent="0.2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</row>
    <row r="1265" spans="1:11" x14ac:dyDescent="0.2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</row>
    <row r="1266" spans="1:11" x14ac:dyDescent="0.2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</row>
    <row r="1267" spans="1:11" x14ac:dyDescent="0.2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</row>
    <row r="1268" spans="1:11" x14ac:dyDescent="0.2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</row>
    <row r="1269" spans="1:11" x14ac:dyDescent="0.2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</row>
    <row r="1270" spans="1:11" x14ac:dyDescent="0.2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</row>
    <row r="1271" spans="1:11" x14ac:dyDescent="0.2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</row>
    <row r="1272" spans="1:11" x14ac:dyDescent="0.2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</row>
    <row r="1273" spans="1:11" x14ac:dyDescent="0.2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</row>
    <row r="1274" spans="1:11" x14ac:dyDescent="0.2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</row>
    <row r="1275" spans="1:11" x14ac:dyDescent="0.2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</row>
    <row r="1276" spans="1:11" x14ac:dyDescent="0.2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</row>
    <row r="1277" spans="1:11" x14ac:dyDescent="0.2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</row>
    <row r="1278" spans="1:11" x14ac:dyDescent="0.2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</row>
    <row r="1279" spans="1:11" x14ac:dyDescent="0.2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</row>
    <row r="1280" spans="1:11" x14ac:dyDescent="0.2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</row>
    <row r="1281" spans="1:11" x14ac:dyDescent="0.2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</row>
    <row r="1282" spans="1:11" x14ac:dyDescent="0.2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</row>
    <row r="1283" spans="1:11" x14ac:dyDescent="0.2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</row>
    <row r="1284" spans="1:11" x14ac:dyDescent="0.2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</row>
    <row r="1285" spans="1:11" x14ac:dyDescent="0.2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</row>
    <row r="1286" spans="1:11" x14ac:dyDescent="0.2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</row>
    <row r="1287" spans="1:11" x14ac:dyDescent="0.2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</row>
    <row r="1288" spans="1:11" x14ac:dyDescent="0.2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</row>
    <row r="1289" spans="1:11" x14ac:dyDescent="0.2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</row>
    <row r="1290" spans="1:11" x14ac:dyDescent="0.2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</row>
    <row r="1291" spans="1:11" x14ac:dyDescent="0.2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</row>
    <row r="1292" spans="1:11" x14ac:dyDescent="0.2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</row>
    <row r="1293" spans="1:11" x14ac:dyDescent="0.2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</row>
    <row r="1294" spans="1:11" x14ac:dyDescent="0.2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</row>
    <row r="1295" spans="1:11" x14ac:dyDescent="0.2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</row>
    <row r="1296" spans="1:11" x14ac:dyDescent="0.2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</row>
    <row r="1297" spans="1:11" x14ac:dyDescent="0.2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</row>
    <row r="1298" spans="1:11" x14ac:dyDescent="0.2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</row>
    <row r="1299" spans="1:11" x14ac:dyDescent="0.2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</row>
    <row r="1300" spans="1:11" x14ac:dyDescent="0.2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</row>
    <row r="1301" spans="1:11" x14ac:dyDescent="0.2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</row>
    <row r="1302" spans="1:11" x14ac:dyDescent="0.2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</row>
    <row r="1303" spans="1:11" x14ac:dyDescent="0.2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</row>
    <row r="1304" spans="1:11" x14ac:dyDescent="0.2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</row>
    <row r="1305" spans="1:11" x14ac:dyDescent="0.2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</row>
    <row r="1306" spans="1:11" x14ac:dyDescent="0.2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</row>
    <row r="1307" spans="1:11" x14ac:dyDescent="0.2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</row>
    <row r="1308" spans="1:11" x14ac:dyDescent="0.2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</row>
    <row r="1309" spans="1:11" x14ac:dyDescent="0.2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</row>
    <row r="1310" spans="1:11" x14ac:dyDescent="0.2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</row>
    <row r="1311" spans="1:11" x14ac:dyDescent="0.2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</row>
    <row r="1312" spans="1:11" x14ac:dyDescent="0.2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</row>
    <row r="1313" spans="1:11" x14ac:dyDescent="0.2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</row>
    <row r="1314" spans="1:11" x14ac:dyDescent="0.2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</row>
    <row r="1315" spans="1:11" x14ac:dyDescent="0.2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</row>
    <row r="1316" spans="1:11" x14ac:dyDescent="0.2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</row>
    <row r="1317" spans="1:11" x14ac:dyDescent="0.2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</row>
    <row r="1318" spans="1:11" x14ac:dyDescent="0.2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</row>
    <row r="1319" spans="1:11" x14ac:dyDescent="0.2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</row>
    <row r="1320" spans="1:11" x14ac:dyDescent="0.2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</row>
    <row r="1321" spans="1:11" x14ac:dyDescent="0.2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</row>
    <row r="1322" spans="1:11" x14ac:dyDescent="0.2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</row>
    <row r="1323" spans="1:11" x14ac:dyDescent="0.2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</row>
    <row r="1324" spans="1:11" x14ac:dyDescent="0.2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</row>
    <row r="1325" spans="1:11" x14ac:dyDescent="0.2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</row>
    <row r="1326" spans="1:11" x14ac:dyDescent="0.2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</row>
    <row r="1327" spans="1:11" x14ac:dyDescent="0.2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</row>
    <row r="1328" spans="1:11" x14ac:dyDescent="0.2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</row>
    <row r="1329" spans="1:11" x14ac:dyDescent="0.2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</row>
    <row r="1330" spans="1:11" x14ac:dyDescent="0.2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</row>
    <row r="1331" spans="1:11" x14ac:dyDescent="0.2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</row>
    <row r="1332" spans="1:11" x14ac:dyDescent="0.2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</row>
    <row r="1333" spans="1:11" x14ac:dyDescent="0.2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</row>
    <row r="1334" spans="1:11" x14ac:dyDescent="0.2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</row>
    <row r="1335" spans="1:11" x14ac:dyDescent="0.2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</row>
    <row r="1336" spans="1:11" x14ac:dyDescent="0.2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3">
    <mergeCell ref="A3:AO3"/>
    <mergeCell ref="A1:AO1"/>
    <mergeCell ref="A2:AO2"/>
    <mergeCell ref="C102:D102"/>
    <mergeCell ref="F102:G102"/>
    <mergeCell ref="H102:J102"/>
    <mergeCell ref="AB9:AD9"/>
    <mergeCell ref="S9:U9"/>
    <mergeCell ref="Y9:AA9"/>
    <mergeCell ref="A33:AV33"/>
    <mergeCell ref="A34:AV34"/>
    <mergeCell ref="C57:D57"/>
    <mergeCell ref="B8:B9"/>
    <mergeCell ref="AM8:AM9"/>
    <mergeCell ref="AN8:AN9"/>
    <mergeCell ref="A32:AV32"/>
    <mergeCell ref="A8:A9"/>
    <mergeCell ref="C8:C9"/>
    <mergeCell ref="D8:D9"/>
    <mergeCell ref="AO8:AO9"/>
    <mergeCell ref="F8:F9"/>
    <mergeCell ref="G8:AJ8"/>
    <mergeCell ref="G9:I9"/>
    <mergeCell ref="AH9:AJ9"/>
    <mergeCell ref="E8:E9"/>
    <mergeCell ref="W4:AO4"/>
    <mergeCell ref="F57:G57"/>
    <mergeCell ref="H57:J57"/>
    <mergeCell ref="P9:R9"/>
    <mergeCell ref="V9:X9"/>
    <mergeCell ref="AE9:AG9"/>
    <mergeCell ref="M9:O9"/>
    <mergeCell ref="J9:L9"/>
  </mergeCells>
  <phoneticPr fontId="1" type="noConversion"/>
  <printOptions horizontalCentered="1"/>
  <pageMargins left="0.25" right="0.25" top="0.75" bottom="0.75" header="0.3" footer="0.3"/>
  <pageSetup paperSize="9" scale="90" orientation="landscape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00B050"/>
  </sheetPr>
  <dimension ref="A1:AV1332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3.85546875" style="63" customWidth="1"/>
    <col min="2" max="2" width="20.140625" style="63" customWidth="1"/>
    <col min="3" max="3" width="12.140625" style="63" customWidth="1"/>
    <col min="4" max="4" width="22.140625" style="63" customWidth="1"/>
    <col min="5" max="5" width="7.7109375" style="63" customWidth="1"/>
    <col min="6" max="6" width="5.28515625" style="63" customWidth="1"/>
    <col min="7" max="7" width="2.140625" style="63" customWidth="1"/>
    <col min="8" max="8" width="1.85546875" style="63" customWidth="1"/>
    <col min="9" max="9" width="2.28515625" style="63" customWidth="1"/>
    <col min="10" max="37" width="2.140625" style="63" customWidth="1"/>
    <col min="38" max="38" width="2.140625" style="63" bestFit="1" customWidth="1"/>
    <col min="39" max="39" width="7" style="63" customWidth="1"/>
    <col min="40" max="40" width="4.28515625" style="63" customWidth="1"/>
    <col min="41" max="41" width="6.140625" style="63" customWidth="1"/>
    <col min="42" max="42" width="5.85546875" style="63" customWidth="1"/>
    <col min="43" max="16384" width="9.140625" style="63"/>
  </cols>
  <sheetData>
    <row r="1" spans="1:45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</row>
    <row r="2" spans="1:45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</row>
    <row r="3" spans="1:45" ht="15" customHeight="1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</row>
    <row r="4" spans="1:45" ht="15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88" t="s">
        <v>177</v>
      </c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03"/>
    </row>
    <row r="5" spans="1:45" ht="15" customHeight="1" x14ac:dyDescent="0.2">
      <c r="A5" s="18" t="str">
        <f>d_4</f>
        <v>МУЖЧИНЫ</v>
      </c>
      <c r="B5" s="194"/>
      <c r="C5" s="197" t="s">
        <v>158</v>
      </c>
      <c r="D5" s="18">
        <v>6.16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18" t="str">
        <f>d_2</f>
        <v>05.09.2019г.</v>
      </c>
      <c r="AI5" s="200"/>
      <c r="AJ5" s="200"/>
      <c r="AK5" s="200"/>
      <c r="AL5" s="200"/>
      <c r="AM5" s="200"/>
      <c r="AN5" s="34" t="s">
        <v>161</v>
      </c>
      <c r="AO5" s="15" t="s">
        <v>1259</v>
      </c>
    </row>
    <row r="6" spans="1:45" x14ac:dyDescent="0.2">
      <c r="A6" s="15" t="s">
        <v>140</v>
      </c>
      <c r="B6" s="141"/>
      <c r="C6" s="197" t="s">
        <v>159</v>
      </c>
      <c r="D6" s="15" t="s">
        <v>216</v>
      </c>
      <c r="E6" s="15"/>
      <c r="F6" s="199" t="s">
        <v>6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I6" s="199"/>
      <c r="AJ6" s="199"/>
      <c r="AK6" s="199"/>
      <c r="AL6" s="199"/>
      <c r="AM6" s="18"/>
      <c r="AN6" s="34" t="s">
        <v>162</v>
      </c>
      <c r="AO6" s="195"/>
    </row>
    <row r="7" spans="1:45" x14ac:dyDescent="0.2">
      <c r="A7" s="67"/>
      <c r="C7" s="197" t="s">
        <v>160</v>
      </c>
      <c r="D7" s="18">
        <v>6.05</v>
      </c>
      <c r="E7" s="18"/>
      <c r="F7" s="18"/>
      <c r="X7" s="71"/>
      <c r="Y7" s="72"/>
      <c r="AB7" s="70"/>
      <c r="AC7" s="13"/>
      <c r="AD7" s="13"/>
      <c r="AE7" s="13"/>
      <c r="AF7" s="13"/>
      <c r="AG7" s="141"/>
      <c r="AI7" s="13"/>
      <c r="AJ7" s="13"/>
      <c r="AK7" s="13"/>
      <c r="AL7" s="13"/>
      <c r="AN7" s="69"/>
      <c r="AO7" s="19" t="str">
        <f>d_5</f>
        <v>г. Сочи, ул. Бзугу 2, ст. им. Славы Метревели</v>
      </c>
    </row>
    <row r="8" spans="1:45" ht="18" customHeight="1" x14ac:dyDescent="0.2">
      <c r="A8" s="295" t="s">
        <v>54</v>
      </c>
      <c r="B8" s="295" t="s">
        <v>86</v>
      </c>
      <c r="C8" s="295" t="s">
        <v>50</v>
      </c>
      <c r="D8" s="295" t="s">
        <v>78</v>
      </c>
      <c r="E8" s="295" t="s">
        <v>153</v>
      </c>
      <c r="F8" s="295" t="s">
        <v>31</v>
      </c>
      <c r="G8" s="299" t="s">
        <v>57</v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92"/>
      <c r="AL8" s="92"/>
      <c r="AM8" s="295" t="s">
        <v>2</v>
      </c>
      <c r="AN8" s="297" t="s">
        <v>45</v>
      </c>
      <c r="AO8" s="297" t="s">
        <v>56</v>
      </c>
    </row>
    <row r="9" spans="1:45" x14ac:dyDescent="0.2">
      <c r="A9" s="296"/>
      <c r="B9" s="296"/>
      <c r="C9" s="296"/>
      <c r="D9" s="296"/>
      <c r="E9" s="296"/>
      <c r="F9" s="296"/>
      <c r="G9" s="294"/>
      <c r="H9" s="294"/>
      <c r="I9" s="294"/>
      <c r="J9" s="292"/>
      <c r="K9" s="292"/>
      <c r="L9" s="292"/>
      <c r="M9" s="294"/>
      <c r="N9" s="294"/>
      <c r="O9" s="294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3"/>
      <c r="AF9" s="293"/>
      <c r="AG9" s="293"/>
      <c r="AH9" s="293"/>
      <c r="AI9" s="293"/>
      <c r="AJ9" s="293"/>
      <c r="AK9" s="92" t="s">
        <v>59</v>
      </c>
      <c r="AL9" s="92" t="s">
        <v>58</v>
      </c>
      <c r="AM9" s="296"/>
      <c r="AN9" s="298"/>
      <c r="AO9" s="298"/>
      <c r="AS9" s="94"/>
    </row>
    <row r="10" spans="1:45" ht="30" x14ac:dyDescent="0.2">
      <c r="A10" s="212" t="s">
        <v>34</v>
      </c>
      <c r="B10" s="226" t="str">
        <f>VLOOKUP($F10,УЧАСТНИКИ!$A$2:$L$1105,3,FALSE)</f>
        <v>Пинтусов Виктор</v>
      </c>
      <c r="C10" s="227" t="str">
        <f>VLOOKUP($F10,УЧАСТНИКИ!$A$2:$L$1105,4,FALSE)</f>
        <v>07.02.2000</v>
      </c>
      <c r="D10" s="228" t="str">
        <f>VLOOKUP($F10,УЧАСТНИКИ!$A$2:$L$1105,5,FALSE)</f>
        <v>Москва Ярославская область</v>
      </c>
      <c r="E10" s="229" t="str">
        <f>VLOOKUP($F10,УЧАСТНИКИ!$A$2:$L$1105,8,FALSE)</f>
        <v>КМС</v>
      </c>
      <c r="F10" s="241" t="s">
        <v>1115</v>
      </c>
      <c r="G10" s="242"/>
      <c r="H10" s="242"/>
      <c r="I10" s="243"/>
      <c r="J10" s="242"/>
      <c r="K10" s="242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31" t="s">
        <v>121</v>
      </c>
      <c r="AS10" s="100"/>
    </row>
    <row r="11" spans="1:45" s="174" customFormat="1" ht="30" x14ac:dyDescent="0.2">
      <c r="A11" s="212" t="s">
        <v>35</v>
      </c>
      <c r="B11" s="232" t="str">
        <f>VLOOKUP($F11,УЧАСТНИКИ!$A$2:$L$1105,3,FALSE)</f>
        <v>Моргунов Тимур</v>
      </c>
      <c r="C11" s="233" t="str">
        <f>VLOOKUP($F11,УЧАСТНИКИ!$A$2:$L$1105,4,FALSE)</f>
        <v>12.10.1996</v>
      </c>
      <c r="D11" s="234" t="str">
        <f>VLOOKUP($F11,УЧАСТНИКИ!$A$2:$L$1105,5,FALSE)</f>
        <v>Челябинская область Московская область</v>
      </c>
      <c r="E11" s="235" t="str">
        <f>VLOOKUP($F11,УЧАСТНИКИ!$A$2:$L$1105,8,FALSE)</f>
        <v>МСМК</v>
      </c>
      <c r="F11" s="241" t="s">
        <v>1225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30"/>
      <c r="AS11" s="23"/>
    </row>
    <row r="12" spans="1:45" s="174" customFormat="1" ht="30" x14ac:dyDescent="0.2">
      <c r="A12" s="212" t="s">
        <v>36</v>
      </c>
      <c r="B12" s="232" t="str">
        <f>VLOOKUP($F12,УЧАСТНИКИ!$A$2:$L$1105,3,FALSE)</f>
        <v>Желябин Дмитрий</v>
      </c>
      <c r="C12" s="233" t="str">
        <f>VLOOKUP($F12,УЧАСТНИКИ!$A$2:$L$1105,4,FALSE)</f>
        <v>20.05.1990</v>
      </c>
      <c r="D12" s="234" t="str">
        <f>VLOOKUP($F12,УЧАСТНИКИ!$A$2:$L$1105,5,FALSE)</f>
        <v>Москва Ставропольский край</v>
      </c>
      <c r="E12" s="235" t="str">
        <f>VLOOKUP($F12,УЧАСТНИКИ!$A$2:$L$1105,8,FALSE)</f>
        <v>МСМК</v>
      </c>
      <c r="F12" s="241" t="s">
        <v>62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30"/>
      <c r="AS12" s="23"/>
    </row>
    <row r="13" spans="1:45" s="174" customFormat="1" ht="26.25" customHeight="1" x14ac:dyDescent="0.2">
      <c r="A13" s="212" t="s">
        <v>37</v>
      </c>
      <c r="B13" s="232" t="str">
        <f>VLOOKUP($F13,УЧАСТНИКИ!$A$2:$L$1105,3,FALSE)</f>
        <v>Тарасов Дмитрий</v>
      </c>
      <c r="C13" s="233" t="str">
        <f>VLOOKUP($F13,УЧАСТНИКИ!$A$2:$L$1105,4,FALSE)</f>
        <v>18.06.2002</v>
      </c>
      <c r="D13" s="234" t="str">
        <f>VLOOKUP($F13,УЧАСТНИКИ!$A$2:$L$1105,5,FALSE)</f>
        <v xml:space="preserve">Ростовская область </v>
      </c>
      <c r="E13" s="235" t="str">
        <f>VLOOKUP($F13,УЧАСТНИКИ!$A$2:$L$1105,8,FALSE)</f>
        <v>КМС</v>
      </c>
      <c r="F13" s="241" t="s">
        <v>1154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30"/>
      <c r="AS13" s="23"/>
    </row>
    <row r="14" spans="1:45" ht="30" x14ac:dyDescent="0.2">
      <c r="A14" s="212" t="s">
        <v>38</v>
      </c>
      <c r="B14" s="226" t="str">
        <f>VLOOKUP($F14,УЧАСТНИКИ!$A$2:$L$1105,3,FALSE)</f>
        <v>Мудров Илья</v>
      </c>
      <c r="C14" s="227" t="str">
        <f>VLOOKUP($F14,УЧАСТНИКИ!$A$2:$L$1105,4,FALSE)</f>
        <v>17.11.1991</v>
      </c>
      <c r="D14" s="228" t="str">
        <f>VLOOKUP($F14,УЧАСТНИКИ!$A$2:$L$1105,5,FALSE)</f>
        <v>Московская область Ярославская область</v>
      </c>
      <c r="E14" s="229" t="str">
        <f>VLOOKUP($F14,УЧАСТНИКИ!$A$2:$L$1105,8,FALSE)</f>
        <v>МС</v>
      </c>
      <c r="F14" s="241" t="s">
        <v>116</v>
      </c>
      <c r="G14" s="242"/>
      <c r="H14" s="242"/>
      <c r="I14" s="243"/>
      <c r="J14" s="242"/>
      <c r="K14" s="242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31"/>
      <c r="AS14" s="9"/>
    </row>
    <row r="15" spans="1:45" ht="30" x14ac:dyDescent="0.2">
      <c r="A15" s="212" t="s">
        <v>39</v>
      </c>
      <c r="B15" s="226" t="str">
        <f>VLOOKUP($F15,УЧАСТНИКИ!$A$2:$L$1105,3,FALSE)</f>
        <v>Лукьяненко Евгений</v>
      </c>
      <c r="C15" s="227" t="str">
        <f>VLOOKUP($F15,УЧАСТНИКИ!$A$2:$L$1105,4,FALSE)</f>
        <v>23.01.1985</v>
      </c>
      <c r="D15" s="228" t="str">
        <f>VLOOKUP($F15,УЧАСТНИКИ!$A$2:$L$1105,5,FALSE)</f>
        <v>Краснодарский край Москва</v>
      </c>
      <c r="E15" s="229" t="str">
        <f>VLOOKUP($F15,УЧАСТНИКИ!$A$2:$L$1105,8,FALSE)</f>
        <v>ЗМС</v>
      </c>
      <c r="F15" s="241" t="s">
        <v>1127</v>
      </c>
      <c r="G15" s="242"/>
      <c r="H15" s="242"/>
      <c r="I15" s="243"/>
      <c r="J15" s="242"/>
      <c r="K15" s="242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31"/>
      <c r="AS15" s="9"/>
    </row>
    <row r="16" spans="1:45" ht="25.5" customHeight="1" x14ac:dyDescent="0.2">
      <c r="A16" s="212" t="s">
        <v>40</v>
      </c>
      <c r="B16" s="226" t="str">
        <f>VLOOKUP($F16,УЧАСТНИКИ!$A$2:$L$1105,3,FALSE)</f>
        <v>Просвирин Илья</v>
      </c>
      <c r="C16" s="227" t="str">
        <f>VLOOKUP($F16,УЧАСТНИКИ!$A$2:$L$1105,4,FALSE)</f>
        <v>28.02.1995</v>
      </c>
      <c r="D16" s="228" t="str">
        <f>VLOOKUP($F16,УЧАСТНИКИ!$A$2:$L$1105,5,FALSE)</f>
        <v xml:space="preserve">Ярославская область </v>
      </c>
      <c r="E16" s="229" t="str">
        <f>VLOOKUP($F16,УЧАСТНИКИ!$A$2:$L$1105,8,FALSE)</f>
        <v>МС</v>
      </c>
      <c r="F16" s="241" t="s">
        <v>1163</v>
      </c>
      <c r="G16" s="242"/>
      <c r="H16" s="242"/>
      <c r="I16" s="243"/>
      <c r="J16" s="242"/>
      <c r="K16" s="242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31" t="s">
        <v>121</v>
      </c>
      <c r="AS16" s="9"/>
    </row>
    <row r="17" spans="1:48" ht="30" x14ac:dyDescent="0.2">
      <c r="A17" s="212" t="s">
        <v>61</v>
      </c>
      <c r="B17" s="226" t="str">
        <f>VLOOKUP($F17,УЧАСТНИКИ!$A$2:$L$1105,3,FALSE)</f>
        <v>Горохов Георгий</v>
      </c>
      <c r="C17" s="227" t="str">
        <f>VLOOKUP($F17,УЧАСТНИКИ!$A$2:$L$1105,4,FALSE)</f>
        <v>20.04.1993</v>
      </c>
      <c r="D17" s="228" t="str">
        <f>VLOOKUP($F17,УЧАСТНИКИ!$A$2:$L$1105,5,FALSE)</f>
        <v>Москва Брянская область</v>
      </c>
      <c r="E17" s="229" t="str">
        <f>VLOOKUP($F17,УЧАСТНИКИ!$A$2:$L$1105,8,FALSE)</f>
        <v>МСМК</v>
      </c>
      <c r="F17" s="241" t="s">
        <v>67</v>
      </c>
      <c r="G17" s="242"/>
      <c r="H17" s="242"/>
      <c r="I17" s="243"/>
      <c r="J17" s="242"/>
      <c r="K17" s="242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31" t="s">
        <v>121</v>
      </c>
      <c r="AS17" s="9"/>
    </row>
    <row r="18" spans="1:48" ht="15.75" hidden="1" customHeight="1" x14ac:dyDescent="0.2">
      <c r="A18" s="212" t="s">
        <v>68</v>
      </c>
      <c r="B18" s="226" t="e">
        <f>VLOOKUP($F18,УЧАСТНИКИ!$A$2:$L$1105,3,FALSE)</f>
        <v>#N/A</v>
      </c>
      <c r="C18" s="227" t="e">
        <f>VLOOKUP($F18,УЧАСТНИКИ!$A$2:$L$1105,4,FALSE)</f>
        <v>#N/A</v>
      </c>
      <c r="D18" s="228" t="e">
        <f>VLOOKUP($F18,УЧАСТНИКИ!$A$2:$L$1105,5,FALSE)</f>
        <v>#N/A</v>
      </c>
      <c r="E18" s="229" t="e">
        <f>VLOOKUP($F18,УЧАСТНИКИ!$A$2:$L$1105,8,FALSE)</f>
        <v>#N/A</v>
      </c>
      <c r="F18" s="241"/>
      <c r="G18" s="242"/>
      <c r="H18" s="242"/>
      <c r="I18" s="243"/>
      <c r="J18" s="242"/>
      <c r="K18" s="242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31" t="e">
        <f>VLOOKUP($F18,УЧАСТНИКИ!$A$2:$L$1105,9,FALSE)</f>
        <v>#N/A</v>
      </c>
      <c r="AS18" s="9"/>
    </row>
    <row r="19" spans="1:48" ht="15.75" hidden="1" customHeight="1" x14ac:dyDescent="0.2">
      <c r="A19" s="212" t="s">
        <v>67</v>
      </c>
      <c r="B19" s="226" t="e">
        <f>VLOOKUP($F19,УЧАСТНИКИ!$A$2:$L$1105,3,FALSE)</f>
        <v>#N/A</v>
      </c>
      <c r="C19" s="227" t="e">
        <f>VLOOKUP($F19,УЧАСТНИКИ!$A$2:$L$1105,4,FALSE)</f>
        <v>#N/A</v>
      </c>
      <c r="D19" s="228" t="e">
        <f>VLOOKUP($F19,УЧАСТНИКИ!$A$2:$L$1105,5,FALSE)</f>
        <v>#N/A</v>
      </c>
      <c r="E19" s="229" t="e">
        <f>VLOOKUP($F19,УЧАСТНИКИ!$A$2:$L$1105,8,FALSE)</f>
        <v>#N/A</v>
      </c>
      <c r="F19" s="241"/>
      <c r="G19" s="242"/>
      <c r="H19" s="242"/>
      <c r="I19" s="243"/>
      <c r="J19" s="242"/>
      <c r="K19" s="242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31" t="e">
        <f>VLOOKUP($F19,УЧАСТНИКИ!$A$2:$L$1105,9,FALSE)</f>
        <v>#N/A</v>
      </c>
      <c r="AS19" s="9"/>
    </row>
    <row r="20" spans="1:48" ht="15.75" hidden="1" customHeight="1" x14ac:dyDescent="0.2">
      <c r="A20" s="212" t="s">
        <v>66</v>
      </c>
      <c r="B20" s="226" t="e">
        <f>VLOOKUP($F20,УЧАСТНИКИ!$A$2:$L$1105,3,FALSE)</f>
        <v>#N/A</v>
      </c>
      <c r="C20" s="227" t="e">
        <f>VLOOKUP($F20,УЧАСТНИКИ!$A$2:$L$1105,4,FALSE)</f>
        <v>#N/A</v>
      </c>
      <c r="D20" s="228" t="e">
        <f>VLOOKUP($F20,УЧАСТНИКИ!$A$2:$L$1105,5,FALSE)</f>
        <v>#N/A</v>
      </c>
      <c r="E20" s="229" t="e">
        <f>VLOOKUP($F20,УЧАСТНИКИ!$A$2:$L$1105,8,FALSE)</f>
        <v>#N/A</v>
      </c>
      <c r="F20" s="241"/>
      <c r="G20" s="242"/>
      <c r="H20" s="242"/>
      <c r="I20" s="243"/>
      <c r="J20" s="242"/>
      <c r="K20" s="242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31" t="e">
        <f>VLOOKUP($F20,УЧАСТНИКИ!$A$2:$L$1105,9,FALSE)</f>
        <v>#N/A</v>
      </c>
      <c r="AS20" s="9"/>
    </row>
    <row r="21" spans="1:48" ht="15.75" hidden="1" customHeight="1" x14ac:dyDescent="0.2">
      <c r="A21" s="212" t="s">
        <v>65</v>
      </c>
      <c r="B21" s="226" t="e">
        <f>VLOOKUP($F21,УЧАСТНИКИ!$A$2:$L$1105,3,FALSE)</f>
        <v>#N/A</v>
      </c>
      <c r="C21" s="227" t="e">
        <f>VLOOKUP($F21,УЧАСТНИКИ!$A$2:$L$1105,4,FALSE)</f>
        <v>#N/A</v>
      </c>
      <c r="D21" s="228" t="e">
        <f>VLOOKUP($F21,УЧАСТНИКИ!$A$2:$L$1105,5,FALSE)</f>
        <v>#N/A</v>
      </c>
      <c r="E21" s="229" t="e">
        <f>VLOOKUP($F21,УЧАСТНИКИ!$A$2:$L$1105,8,FALSE)</f>
        <v>#N/A</v>
      </c>
      <c r="F21" s="241"/>
      <c r="G21" s="242"/>
      <c r="H21" s="242"/>
      <c r="I21" s="243"/>
      <c r="J21" s="242"/>
      <c r="K21" s="242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31" t="e">
        <f>VLOOKUP($F21,УЧАСТНИКИ!$A$2:$L$1105,9,FALSE)</f>
        <v>#N/A</v>
      </c>
      <c r="AS21" s="9"/>
    </row>
    <row r="22" spans="1:48" ht="15.75" hidden="1" customHeight="1" x14ac:dyDescent="0.2">
      <c r="A22" s="212" t="s">
        <v>64</v>
      </c>
      <c r="B22" s="226" t="e">
        <f>VLOOKUP($F22,УЧАСТНИКИ!$A$2:$L$1105,3,FALSE)</f>
        <v>#N/A</v>
      </c>
      <c r="C22" s="227" t="e">
        <f>VLOOKUP($F22,УЧАСТНИКИ!$A$2:$L$1105,4,FALSE)</f>
        <v>#N/A</v>
      </c>
      <c r="D22" s="228" t="e">
        <f>VLOOKUP($F22,УЧАСТНИКИ!$A$2:$L$1105,5,FALSE)</f>
        <v>#N/A</v>
      </c>
      <c r="E22" s="229" t="e">
        <f>VLOOKUP($F22,УЧАСТНИКИ!$A$2:$L$1105,8,FALSE)</f>
        <v>#N/A</v>
      </c>
      <c r="F22" s="241"/>
      <c r="G22" s="242"/>
      <c r="H22" s="242"/>
      <c r="I22" s="243"/>
      <c r="J22" s="242"/>
      <c r="K22" s="242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31" t="e">
        <f>VLOOKUP($F22,УЧАСТНИКИ!$A$2:$L$1105,9,FALSE)</f>
        <v>#N/A</v>
      </c>
      <c r="AS22" s="9"/>
    </row>
    <row r="23" spans="1:48" ht="15.75" hidden="1" customHeight="1" x14ac:dyDescent="0.2">
      <c r="A23" s="212" t="s">
        <v>63</v>
      </c>
      <c r="B23" s="226" t="e">
        <f>VLOOKUP($F23,УЧАСТНИКИ!$A$2:$L$1105,3,FALSE)</f>
        <v>#N/A</v>
      </c>
      <c r="C23" s="227" t="e">
        <f>VLOOKUP($F23,УЧАСТНИКИ!$A$2:$L$1105,4,FALSE)</f>
        <v>#N/A</v>
      </c>
      <c r="D23" s="228" t="e">
        <f>VLOOKUP($F23,УЧАСТНИКИ!$A$2:$L$1105,5,FALSE)</f>
        <v>#N/A</v>
      </c>
      <c r="E23" s="229" t="e">
        <f>VLOOKUP($F23,УЧАСТНИКИ!$A$2:$L$1105,8,FALSE)</f>
        <v>#N/A</v>
      </c>
      <c r="F23" s="241"/>
      <c r="G23" s="242"/>
      <c r="H23" s="242"/>
      <c r="I23" s="243"/>
      <c r="J23" s="242"/>
      <c r="K23" s="242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31" t="e">
        <f>VLOOKUP($F23,УЧАСТНИКИ!$A$2:$L$1105,9,FALSE)</f>
        <v>#N/A</v>
      </c>
      <c r="AS23" s="9"/>
    </row>
    <row r="24" spans="1:48" ht="15.75" hidden="1" customHeight="1" x14ac:dyDescent="0.2">
      <c r="A24" s="212" t="s">
        <v>62</v>
      </c>
      <c r="B24" s="226" t="e">
        <f>VLOOKUP($F24,УЧАСТНИКИ!$A$2:$L$1105,3,FALSE)</f>
        <v>#N/A</v>
      </c>
      <c r="C24" s="227" t="e">
        <f>VLOOKUP($F24,УЧАСТНИКИ!$A$2:$L$1105,4,FALSE)</f>
        <v>#N/A</v>
      </c>
      <c r="D24" s="228" t="e">
        <f>VLOOKUP($F24,УЧАСТНИКИ!$A$2:$L$1105,5,FALSE)</f>
        <v>#N/A</v>
      </c>
      <c r="E24" s="229" t="e">
        <f>VLOOKUP($F24,УЧАСТНИКИ!$A$2:$L$1105,8,FALSE)</f>
        <v>#N/A</v>
      </c>
      <c r="F24" s="241"/>
      <c r="G24" s="242"/>
      <c r="H24" s="242"/>
      <c r="I24" s="243"/>
      <c r="J24" s="242"/>
      <c r="K24" s="242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31" t="e">
        <f>VLOOKUP($F24,УЧАСТНИКИ!$A$2:$L$1105,9,FALSE)</f>
        <v>#N/A</v>
      </c>
      <c r="AS24" s="9"/>
    </row>
    <row r="25" spans="1:48" ht="15.75" hidden="1" customHeight="1" x14ac:dyDescent="0.2">
      <c r="A25" s="212" t="s">
        <v>69</v>
      </c>
      <c r="B25" s="226" t="e">
        <f>VLOOKUP($F25,УЧАСТНИКИ!$A$2:$L$1105,3,FALSE)</f>
        <v>#N/A</v>
      </c>
      <c r="C25" s="227" t="e">
        <f>VLOOKUP($F25,УЧАСТНИКИ!$A$2:$L$1105,4,FALSE)</f>
        <v>#N/A</v>
      </c>
      <c r="D25" s="228" t="e">
        <f>VLOOKUP($F25,УЧАСТНИКИ!$A$2:$L$1105,5,FALSE)</f>
        <v>#N/A</v>
      </c>
      <c r="E25" s="229" t="e">
        <f>VLOOKUP($F25,УЧАСТНИКИ!$A$2:$L$1105,8,FALSE)</f>
        <v>#N/A</v>
      </c>
      <c r="F25" s="241"/>
      <c r="G25" s="242"/>
      <c r="H25" s="242"/>
      <c r="I25" s="243"/>
      <c r="J25" s="242"/>
      <c r="K25" s="242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31" t="e">
        <f>VLOOKUP($F25,УЧАСТНИКИ!$A$2:$L$1105,9,FALSE)</f>
        <v>#N/A</v>
      </c>
      <c r="AS25" s="9"/>
    </row>
    <row r="26" spans="1:48" ht="15.75" hidden="1" customHeight="1" x14ac:dyDescent="0.2">
      <c r="A26" s="212" t="s">
        <v>70</v>
      </c>
      <c r="B26" s="226" t="e">
        <f>VLOOKUP($F26,УЧАСТНИКИ!$A$2:$L$1105,3,FALSE)</f>
        <v>#N/A</v>
      </c>
      <c r="C26" s="227" t="e">
        <f>VLOOKUP($F26,УЧАСТНИКИ!$A$2:$L$1105,4,FALSE)</f>
        <v>#N/A</v>
      </c>
      <c r="D26" s="228" t="e">
        <f>VLOOKUP($F26,УЧАСТНИКИ!$A$2:$L$1105,5,FALSE)</f>
        <v>#N/A</v>
      </c>
      <c r="E26" s="229" t="e">
        <f>VLOOKUP($F26,УЧАСТНИКИ!$A$2:$L$1105,8,FALSE)</f>
        <v>#N/A</v>
      </c>
      <c r="F26" s="241"/>
      <c r="G26" s="242"/>
      <c r="H26" s="242"/>
      <c r="I26" s="243"/>
      <c r="J26" s="242"/>
      <c r="K26" s="242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31" t="e">
        <f>VLOOKUP($F26,УЧАСТНИКИ!$A$2:$L$1105,9,FALSE)</f>
        <v>#N/A</v>
      </c>
      <c r="AS26" s="9"/>
    </row>
    <row r="27" spans="1:48" ht="15.75" customHeight="1" x14ac:dyDescent="0.2">
      <c r="A27" s="29"/>
      <c r="B27" s="85"/>
      <c r="C27" s="82"/>
      <c r="D27" s="85"/>
      <c r="E27" s="85"/>
      <c r="F27" s="49"/>
      <c r="G27" s="23"/>
      <c r="H27" s="23"/>
      <c r="I27" s="9"/>
      <c r="J27" s="23"/>
      <c r="K27" s="2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82"/>
      <c r="AS27" s="9"/>
    </row>
    <row r="28" spans="1:48" ht="15.75" customHeight="1" x14ac:dyDescent="0.2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</row>
    <row r="29" spans="1:48" ht="15.75" customHeight="1" x14ac:dyDescent="0.2">
      <c r="A29" s="300" t="s">
        <v>4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</row>
    <row r="30" spans="1:48" ht="15.75" customHeight="1" x14ac:dyDescent="0.2">
      <c r="A30" s="302" t="s">
        <v>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</row>
    <row r="31" spans="1:48" ht="15.75" customHeight="1" x14ac:dyDescent="0.25">
      <c r="A31" s="29"/>
      <c r="B31" s="85"/>
      <c r="C31" s="85"/>
      <c r="D31" s="87"/>
      <c r="E31" s="87"/>
      <c r="F31" s="29"/>
      <c r="G31" s="29"/>
      <c r="H31" s="29"/>
      <c r="I31" s="29"/>
      <c r="J31" s="29"/>
      <c r="K31" s="87"/>
    </row>
    <row r="32" spans="1:48" ht="15.75" customHeight="1" x14ac:dyDescent="0.25">
      <c r="A32" s="29"/>
      <c r="C32" s="85"/>
      <c r="D32" s="87"/>
      <c r="E32" s="87"/>
      <c r="F32" s="29"/>
      <c r="G32" s="29"/>
      <c r="H32" s="29"/>
      <c r="I32" s="29"/>
      <c r="J32" s="29"/>
      <c r="K32" s="87"/>
    </row>
    <row r="33" spans="1:11" ht="15.75" customHeight="1" x14ac:dyDescent="0.25">
      <c r="A33" s="29"/>
      <c r="C33" s="85"/>
      <c r="D33" s="87"/>
      <c r="E33" s="87"/>
      <c r="F33" s="29"/>
      <c r="G33" s="29"/>
      <c r="H33" s="29"/>
      <c r="I33" s="29"/>
      <c r="J33" s="29"/>
      <c r="K33" s="87"/>
    </row>
    <row r="34" spans="1:11" ht="15.75" customHeight="1" x14ac:dyDescent="0.2">
      <c r="A34" s="23"/>
      <c r="C34" s="85"/>
      <c r="D34" s="23"/>
      <c r="E34" s="23"/>
      <c r="F34" s="23"/>
      <c r="G34" s="23"/>
      <c r="H34" s="23"/>
      <c r="I34" s="23"/>
      <c r="J34" s="23"/>
      <c r="K34" s="23"/>
    </row>
    <row r="35" spans="1:11" ht="15.75" customHeight="1" x14ac:dyDescent="0.25">
      <c r="A35" s="29"/>
      <c r="B35" s="87"/>
      <c r="C35" s="87"/>
      <c r="D35" s="87"/>
      <c r="E35" s="87"/>
      <c r="F35" s="29"/>
      <c r="G35" s="29"/>
      <c r="H35" s="29"/>
      <c r="I35" s="29"/>
      <c r="J35" s="29"/>
      <c r="K35" s="87"/>
    </row>
    <row r="36" spans="1:11" ht="15.75" customHeight="1" x14ac:dyDescent="0.25">
      <c r="A36" s="29"/>
      <c r="B36" s="87"/>
      <c r="C36" s="87"/>
      <c r="D36" s="87"/>
      <c r="E36" s="87"/>
      <c r="F36" s="29"/>
      <c r="G36" s="29"/>
      <c r="H36" s="29"/>
      <c r="I36" s="29"/>
      <c r="J36" s="29"/>
      <c r="K36" s="87"/>
    </row>
    <row r="37" spans="1:11" ht="15.75" customHeight="1" x14ac:dyDescent="0.25">
      <c r="A37" s="29"/>
      <c r="B37" s="87"/>
      <c r="C37" s="87"/>
      <c r="D37" s="87"/>
      <c r="E37" s="87"/>
      <c r="F37" s="29"/>
      <c r="G37" s="29"/>
      <c r="H37" s="29"/>
      <c r="I37" s="29"/>
      <c r="J37" s="29"/>
      <c r="K37" s="87"/>
    </row>
    <row r="38" spans="1:11" ht="15.75" customHeight="1" x14ac:dyDescent="0.25">
      <c r="A38" s="29"/>
      <c r="B38" s="87"/>
      <c r="C38" s="87"/>
      <c r="D38" s="87"/>
      <c r="E38" s="87"/>
      <c r="F38" s="29"/>
      <c r="G38" s="29"/>
      <c r="H38" s="29"/>
      <c r="I38" s="29"/>
      <c r="J38" s="29"/>
      <c r="K38" s="87"/>
    </row>
    <row r="39" spans="1:11" ht="15.75" customHeight="1" x14ac:dyDescent="0.25">
      <c r="A39" s="29"/>
      <c r="B39" s="87"/>
      <c r="C39" s="87"/>
      <c r="D39" s="87"/>
      <c r="E39" s="87"/>
      <c r="F39" s="29"/>
      <c r="G39" s="29"/>
      <c r="H39" s="29"/>
      <c r="I39" s="29"/>
      <c r="J39" s="29"/>
      <c r="K39" s="87"/>
    </row>
    <row r="40" spans="1:11" ht="15.75" customHeight="1" x14ac:dyDescent="0.25">
      <c r="A40" s="29"/>
      <c r="B40" s="87"/>
      <c r="C40" s="87"/>
      <c r="D40" s="87"/>
      <c r="E40" s="87"/>
      <c r="F40" s="29"/>
      <c r="G40" s="29"/>
      <c r="H40" s="29"/>
      <c r="I40" s="29"/>
      <c r="J40" s="29"/>
      <c r="K40" s="87"/>
    </row>
    <row r="41" spans="1:11" ht="15.75" customHeight="1" x14ac:dyDescent="0.25">
      <c r="A41" s="29"/>
      <c r="B41" s="87"/>
      <c r="C41" s="87"/>
      <c r="D41" s="87"/>
      <c r="E41" s="87"/>
      <c r="F41" s="29"/>
      <c r="G41" s="29"/>
      <c r="H41" s="29"/>
      <c r="I41" s="29"/>
      <c r="J41" s="29"/>
      <c r="K41" s="87"/>
    </row>
    <row r="42" spans="1:11" ht="15" customHeight="1" x14ac:dyDescent="0.25">
      <c r="A42" s="29"/>
      <c r="B42" s="87"/>
      <c r="C42" s="87"/>
      <c r="D42" s="87"/>
      <c r="E42" s="87"/>
      <c r="F42" s="29"/>
      <c r="G42" s="29"/>
      <c r="H42" s="29"/>
      <c r="I42" s="29"/>
      <c r="J42" s="29"/>
      <c r="K42" s="87"/>
    </row>
    <row r="43" spans="1:11" ht="15" customHeight="1" x14ac:dyDescent="0.25">
      <c r="A43" s="29"/>
      <c r="B43" s="87"/>
      <c r="C43" s="87"/>
      <c r="D43" s="87"/>
      <c r="E43" s="87"/>
      <c r="F43" s="29"/>
      <c r="G43" s="29"/>
      <c r="H43" s="29"/>
      <c r="I43" s="29"/>
      <c r="J43" s="29"/>
      <c r="K43" s="87"/>
    </row>
    <row r="44" spans="1:11" ht="15.75" customHeight="1" x14ac:dyDescent="0.2">
      <c r="A44" s="23"/>
      <c r="B44" s="88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5.75" customHeight="1" x14ac:dyDescent="0.25">
      <c r="A45" s="29"/>
      <c r="B45" s="87"/>
      <c r="C45" s="87"/>
      <c r="D45" s="87"/>
      <c r="E45" s="87"/>
      <c r="F45" s="29"/>
      <c r="G45" s="29"/>
      <c r="H45" s="29"/>
      <c r="I45" s="29"/>
      <c r="J45" s="29"/>
      <c r="K45" s="87"/>
    </row>
    <row r="46" spans="1:11" ht="15.75" customHeight="1" x14ac:dyDescent="0.25">
      <c r="A46" s="29"/>
      <c r="B46" s="87"/>
      <c r="C46" s="87"/>
      <c r="D46" s="87"/>
      <c r="E46" s="87"/>
      <c r="F46" s="29"/>
      <c r="G46" s="29"/>
      <c r="H46" s="29"/>
      <c r="I46" s="29"/>
      <c r="J46" s="29"/>
      <c r="K46" s="87"/>
    </row>
    <row r="47" spans="1:11" ht="15.75" customHeight="1" x14ac:dyDescent="0.25">
      <c r="A47" s="29"/>
      <c r="B47" s="87"/>
      <c r="C47" s="87"/>
      <c r="D47" s="87"/>
      <c r="E47" s="87"/>
      <c r="F47" s="29"/>
      <c r="G47" s="29"/>
      <c r="H47" s="29"/>
      <c r="I47" s="29"/>
      <c r="J47" s="29"/>
      <c r="K47" s="87"/>
    </row>
    <row r="48" spans="1:11" ht="15.75" customHeight="1" x14ac:dyDescent="0.25">
      <c r="A48" s="29"/>
      <c r="B48" s="87"/>
      <c r="C48" s="87"/>
      <c r="D48" s="87"/>
      <c r="E48" s="87"/>
      <c r="F48" s="29"/>
      <c r="G48" s="29"/>
      <c r="H48" s="29"/>
      <c r="I48" s="29"/>
      <c r="J48" s="29"/>
      <c r="K48" s="87"/>
    </row>
    <row r="49" spans="1:11" ht="15.75" customHeight="1" x14ac:dyDescent="0.25">
      <c r="A49" s="29"/>
      <c r="B49" s="87"/>
      <c r="C49" s="87"/>
      <c r="D49" s="87"/>
      <c r="E49" s="87"/>
      <c r="F49" s="29"/>
      <c r="G49" s="29"/>
      <c r="H49" s="29"/>
      <c r="I49" s="29"/>
      <c r="J49" s="29"/>
      <c r="K49" s="87"/>
    </row>
    <row r="50" spans="1:11" ht="15.75" customHeight="1" x14ac:dyDescent="0.25">
      <c r="A50" s="29"/>
      <c r="B50" s="87"/>
      <c r="C50" s="87"/>
      <c r="D50" s="87"/>
      <c r="E50" s="87"/>
      <c r="F50" s="29"/>
      <c r="G50" s="29"/>
      <c r="H50" s="29"/>
      <c r="I50" s="29"/>
      <c r="J50" s="29"/>
      <c r="K50" s="87"/>
    </row>
    <row r="51" spans="1:11" ht="15.75" customHeight="1" x14ac:dyDescent="0.25">
      <c r="A51" s="29"/>
      <c r="B51" s="87"/>
      <c r="C51" s="87"/>
      <c r="D51" s="87"/>
      <c r="E51" s="87"/>
      <c r="F51" s="29"/>
      <c r="G51" s="29"/>
      <c r="H51" s="29"/>
      <c r="I51" s="29"/>
      <c r="J51" s="29"/>
      <c r="K51" s="87"/>
    </row>
    <row r="52" spans="1:11" ht="15.75" customHeight="1" x14ac:dyDescent="0.25">
      <c r="A52" s="29"/>
      <c r="B52" s="87"/>
      <c r="C52" s="87"/>
      <c r="D52" s="87"/>
      <c r="E52" s="87"/>
      <c r="F52" s="29"/>
      <c r="G52" s="29"/>
      <c r="H52" s="29"/>
      <c r="I52" s="29"/>
      <c r="J52" s="29"/>
      <c r="K52" s="87"/>
    </row>
    <row r="53" spans="1:11" ht="15.75" customHeight="1" x14ac:dyDescent="0.2">
      <c r="A53" s="29"/>
      <c r="B53" s="89"/>
      <c r="C53" s="291"/>
      <c r="D53" s="291"/>
      <c r="E53" s="135"/>
      <c r="F53" s="290"/>
      <c r="G53" s="290"/>
      <c r="H53" s="291"/>
      <c r="I53" s="291"/>
      <c r="J53" s="291"/>
      <c r="K53" s="29"/>
    </row>
    <row r="54" spans="1:11" ht="15.75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5.75" customHeight="1" x14ac:dyDescent="0.2">
      <c r="A55" s="101"/>
      <c r="B55" s="57"/>
      <c r="C55" s="57"/>
      <c r="D55" s="57"/>
      <c r="E55" s="137"/>
      <c r="F55" s="57"/>
      <c r="G55" s="57"/>
      <c r="H55" s="57"/>
      <c r="I55" s="57"/>
      <c r="J55" s="102"/>
      <c r="K55" s="57"/>
    </row>
    <row r="56" spans="1:11" ht="15.75" customHeight="1" x14ac:dyDescent="0.2">
      <c r="A56" s="103"/>
      <c r="B56" s="57"/>
      <c r="C56" s="57"/>
      <c r="D56" s="57"/>
      <c r="E56" s="137"/>
      <c r="F56" s="103"/>
      <c r="G56" s="57"/>
      <c r="H56" s="57"/>
      <c r="I56" s="57"/>
      <c r="J56" s="103"/>
      <c r="K56" s="57"/>
    </row>
    <row r="57" spans="1:11" ht="15.75" customHeight="1" x14ac:dyDescent="0.2">
      <c r="A57" s="104"/>
      <c r="B57" s="104"/>
      <c r="C57" s="104"/>
      <c r="D57" s="104"/>
      <c r="E57" s="104"/>
      <c r="F57" s="104"/>
      <c r="G57" s="105"/>
      <c r="H57" s="106"/>
      <c r="I57" s="107"/>
      <c r="J57" s="104"/>
      <c r="K57" s="104"/>
    </row>
    <row r="58" spans="1:11" ht="15.75" customHeight="1" x14ac:dyDescent="0.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5.75" customHeight="1" x14ac:dyDescent="0.2">
      <c r="A59" s="23"/>
      <c r="B59" s="88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5.75" customHeight="1" x14ac:dyDescent="0.25">
      <c r="A60" s="29"/>
      <c r="B60" s="87"/>
      <c r="C60" s="87"/>
      <c r="D60" s="87"/>
      <c r="E60" s="87"/>
      <c r="F60" s="29"/>
      <c r="G60" s="29"/>
      <c r="H60" s="29"/>
      <c r="I60" s="29"/>
      <c r="J60" s="29"/>
      <c r="K60" s="87"/>
    </row>
    <row r="61" spans="1:11" ht="15.75" customHeight="1" x14ac:dyDescent="0.25">
      <c r="A61" s="29"/>
      <c r="B61" s="87"/>
      <c r="C61" s="87"/>
      <c r="D61" s="87"/>
      <c r="E61" s="87"/>
      <c r="F61" s="29"/>
      <c r="G61" s="29"/>
      <c r="H61" s="29"/>
      <c r="I61" s="29"/>
      <c r="J61" s="29"/>
      <c r="K61" s="87"/>
    </row>
    <row r="62" spans="1:11" ht="15.75" customHeight="1" x14ac:dyDescent="0.25">
      <c r="A62" s="29"/>
      <c r="B62" s="87"/>
      <c r="C62" s="87"/>
      <c r="D62" s="87"/>
      <c r="E62" s="87"/>
      <c r="F62" s="29"/>
      <c r="G62" s="29"/>
      <c r="H62" s="29"/>
      <c r="I62" s="29"/>
      <c r="J62" s="29"/>
      <c r="K62" s="87"/>
    </row>
    <row r="63" spans="1:11" ht="15.75" customHeight="1" x14ac:dyDescent="0.25">
      <c r="A63" s="29"/>
      <c r="B63" s="87"/>
      <c r="C63" s="87"/>
      <c r="D63" s="87"/>
      <c r="E63" s="87"/>
      <c r="F63" s="29"/>
      <c r="G63" s="29"/>
      <c r="H63" s="29"/>
      <c r="I63" s="29"/>
      <c r="J63" s="29"/>
      <c r="K63" s="87"/>
    </row>
    <row r="64" spans="1:11" ht="15.75" x14ac:dyDescent="0.25">
      <c r="A64" s="29"/>
      <c r="B64" s="87"/>
      <c r="C64" s="87"/>
      <c r="D64" s="87"/>
      <c r="E64" s="87"/>
      <c r="F64" s="29"/>
      <c r="G64" s="29"/>
      <c r="H64" s="29"/>
      <c r="I64" s="29"/>
      <c r="J64" s="29"/>
      <c r="K64" s="87"/>
    </row>
    <row r="65" spans="1:11" ht="15.75" x14ac:dyDescent="0.25">
      <c r="A65" s="29"/>
      <c r="B65" s="87"/>
      <c r="C65" s="87"/>
      <c r="D65" s="87"/>
      <c r="E65" s="87"/>
      <c r="F65" s="29"/>
      <c r="G65" s="29"/>
      <c r="H65" s="29"/>
      <c r="I65" s="29"/>
      <c r="J65" s="29"/>
      <c r="K65" s="87"/>
    </row>
    <row r="66" spans="1:11" ht="15.75" x14ac:dyDescent="0.25">
      <c r="A66" s="29"/>
      <c r="B66" s="87"/>
      <c r="C66" s="87"/>
      <c r="D66" s="87"/>
      <c r="E66" s="87"/>
      <c r="F66" s="29"/>
      <c r="G66" s="29"/>
      <c r="H66" s="29"/>
      <c r="I66" s="29"/>
      <c r="J66" s="29"/>
      <c r="K66" s="87"/>
    </row>
    <row r="67" spans="1:11" ht="15.75" x14ac:dyDescent="0.25">
      <c r="A67" s="29"/>
      <c r="B67" s="87"/>
      <c r="C67" s="87"/>
      <c r="D67" s="87"/>
      <c r="E67" s="87"/>
      <c r="F67" s="29"/>
      <c r="G67" s="29"/>
      <c r="H67" s="29"/>
      <c r="I67" s="29"/>
      <c r="J67" s="29"/>
      <c r="K67" s="87"/>
    </row>
    <row r="68" spans="1:11" ht="15.75" x14ac:dyDescent="0.25">
      <c r="A68" s="29"/>
      <c r="B68" s="87"/>
      <c r="C68" s="87"/>
      <c r="D68" s="87"/>
      <c r="E68" s="87"/>
      <c r="F68" s="29"/>
      <c r="G68" s="29"/>
      <c r="H68" s="29"/>
      <c r="I68" s="29"/>
      <c r="J68" s="29"/>
      <c r="K68" s="87"/>
    </row>
    <row r="69" spans="1:11" x14ac:dyDescent="0.2">
      <c r="A69" s="23"/>
      <c r="B69" s="88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.75" x14ac:dyDescent="0.25">
      <c r="A70" s="29"/>
      <c r="B70" s="87"/>
      <c r="C70" s="87"/>
      <c r="D70" s="87"/>
      <c r="E70" s="87"/>
      <c r="F70" s="29"/>
      <c r="G70" s="29"/>
      <c r="H70" s="29"/>
      <c r="I70" s="29"/>
      <c r="J70" s="29"/>
      <c r="K70" s="87"/>
    </row>
    <row r="71" spans="1:11" ht="15.75" x14ac:dyDescent="0.25">
      <c r="A71" s="29"/>
      <c r="B71" s="87"/>
      <c r="C71" s="87"/>
      <c r="D71" s="87"/>
      <c r="E71" s="87"/>
      <c r="F71" s="29"/>
      <c r="G71" s="29"/>
      <c r="H71" s="29"/>
      <c r="I71" s="29"/>
      <c r="J71" s="29"/>
      <c r="K71" s="87"/>
    </row>
    <row r="72" spans="1:11" ht="15.75" x14ac:dyDescent="0.25">
      <c r="A72" s="29"/>
      <c r="B72" s="87"/>
      <c r="C72" s="87"/>
      <c r="D72" s="87"/>
      <c r="E72" s="87"/>
      <c r="F72" s="29"/>
      <c r="G72" s="29"/>
      <c r="H72" s="29"/>
      <c r="I72" s="29"/>
      <c r="J72" s="29"/>
      <c r="K72" s="87"/>
    </row>
    <row r="73" spans="1:11" ht="15.75" x14ac:dyDescent="0.25">
      <c r="A73" s="29"/>
      <c r="B73" s="87"/>
      <c r="C73" s="87"/>
      <c r="D73" s="87"/>
      <c r="E73" s="87"/>
      <c r="F73" s="29"/>
      <c r="G73" s="29"/>
      <c r="H73" s="29"/>
      <c r="I73" s="29"/>
      <c r="J73" s="29"/>
      <c r="K73" s="87"/>
    </row>
    <row r="74" spans="1:11" ht="15.75" x14ac:dyDescent="0.25">
      <c r="A74" s="29"/>
      <c r="B74" s="87"/>
      <c r="C74" s="87"/>
      <c r="D74" s="87"/>
      <c r="E74" s="87"/>
      <c r="F74" s="29"/>
      <c r="G74" s="29"/>
      <c r="H74" s="29"/>
      <c r="I74" s="29"/>
      <c r="J74" s="29"/>
      <c r="K74" s="87"/>
    </row>
    <row r="75" spans="1:11" ht="15.75" x14ac:dyDescent="0.25">
      <c r="A75" s="29"/>
      <c r="B75" s="87"/>
      <c r="C75" s="87"/>
      <c r="D75" s="87"/>
      <c r="E75" s="87"/>
      <c r="F75" s="29"/>
      <c r="G75" s="29"/>
      <c r="H75" s="29"/>
      <c r="I75" s="29"/>
      <c r="J75" s="29"/>
      <c r="K75" s="87"/>
    </row>
    <row r="76" spans="1:11" ht="15.75" x14ac:dyDescent="0.25">
      <c r="A76" s="29"/>
      <c r="B76" s="87"/>
      <c r="C76" s="87"/>
      <c r="D76" s="87"/>
      <c r="E76" s="87"/>
      <c r="F76" s="29"/>
      <c r="G76" s="29"/>
      <c r="H76" s="29"/>
      <c r="I76" s="29"/>
      <c r="J76" s="29"/>
      <c r="K76" s="87"/>
    </row>
    <row r="77" spans="1:11" ht="15.75" x14ac:dyDescent="0.25">
      <c r="A77" s="29"/>
      <c r="B77" s="87"/>
      <c r="C77" s="87"/>
      <c r="D77" s="87"/>
      <c r="E77" s="87"/>
      <c r="F77" s="29"/>
      <c r="G77" s="29"/>
      <c r="H77" s="29"/>
      <c r="I77" s="29"/>
      <c r="J77" s="29"/>
      <c r="K77" s="87"/>
    </row>
    <row r="78" spans="1:11" ht="15.75" x14ac:dyDescent="0.25">
      <c r="A78" s="29"/>
      <c r="B78" s="87"/>
      <c r="C78" s="87"/>
      <c r="D78" s="87"/>
      <c r="E78" s="87"/>
      <c r="F78" s="29"/>
      <c r="G78" s="29"/>
      <c r="H78" s="29"/>
      <c r="I78" s="29"/>
      <c r="J78" s="29"/>
      <c r="K78" s="87"/>
    </row>
    <row r="79" spans="1:11" x14ac:dyDescent="0.2">
      <c r="A79" s="23"/>
      <c r="B79" s="88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.75" x14ac:dyDescent="0.25">
      <c r="A80" s="29"/>
      <c r="B80" s="87"/>
      <c r="C80" s="87"/>
      <c r="D80" s="87"/>
      <c r="E80" s="87"/>
      <c r="F80" s="29"/>
      <c r="G80" s="29"/>
      <c r="H80" s="29"/>
      <c r="I80" s="29"/>
      <c r="J80" s="29"/>
      <c r="K80" s="87"/>
    </row>
    <row r="81" spans="1:11" ht="15.75" x14ac:dyDescent="0.25">
      <c r="A81" s="29"/>
      <c r="B81" s="87"/>
      <c r="C81" s="87"/>
      <c r="D81" s="87"/>
      <c r="E81" s="87"/>
      <c r="F81" s="29"/>
      <c r="G81" s="29"/>
      <c r="H81" s="29"/>
      <c r="I81" s="29"/>
      <c r="J81" s="29"/>
      <c r="K81" s="87"/>
    </row>
    <row r="82" spans="1:11" ht="15.75" x14ac:dyDescent="0.25">
      <c r="A82" s="29"/>
      <c r="B82" s="87"/>
      <c r="C82" s="87"/>
      <c r="D82" s="87"/>
      <c r="E82" s="87"/>
      <c r="F82" s="29"/>
      <c r="G82" s="29"/>
      <c r="H82" s="29"/>
      <c r="I82" s="29"/>
      <c r="J82" s="29"/>
      <c r="K82" s="87"/>
    </row>
    <row r="83" spans="1:11" ht="15.75" x14ac:dyDescent="0.25">
      <c r="A83" s="29"/>
      <c r="B83" s="87"/>
      <c r="C83" s="87"/>
      <c r="D83" s="87"/>
      <c r="E83" s="87"/>
      <c r="F83" s="29"/>
      <c r="G83" s="29"/>
      <c r="H83" s="29"/>
      <c r="I83" s="29"/>
      <c r="J83" s="29"/>
      <c r="K83" s="87"/>
    </row>
    <row r="84" spans="1:11" ht="15.75" x14ac:dyDescent="0.25">
      <c r="A84" s="29"/>
      <c r="B84" s="87"/>
      <c r="C84" s="87"/>
      <c r="D84" s="87"/>
      <c r="E84" s="87"/>
      <c r="F84" s="29"/>
      <c r="G84" s="29"/>
      <c r="H84" s="29"/>
      <c r="I84" s="29"/>
      <c r="J84" s="29"/>
      <c r="K84" s="87"/>
    </row>
    <row r="85" spans="1:11" ht="15.75" x14ac:dyDescent="0.25">
      <c r="A85" s="29"/>
      <c r="B85" s="87"/>
      <c r="C85" s="87"/>
      <c r="D85" s="87"/>
      <c r="E85" s="87"/>
      <c r="F85" s="29"/>
      <c r="G85" s="29"/>
      <c r="H85" s="29"/>
      <c r="I85" s="29"/>
      <c r="J85" s="29"/>
      <c r="K85" s="87"/>
    </row>
    <row r="86" spans="1:11" ht="15.75" x14ac:dyDescent="0.25">
      <c r="A86" s="29"/>
      <c r="B86" s="87"/>
      <c r="C86" s="87"/>
      <c r="D86" s="87"/>
      <c r="E86" s="87"/>
      <c r="F86" s="29"/>
      <c r="G86" s="29"/>
      <c r="H86" s="29"/>
      <c r="I86" s="29"/>
      <c r="J86" s="29"/>
      <c r="K86" s="87"/>
    </row>
    <row r="87" spans="1:11" ht="15.75" x14ac:dyDescent="0.25">
      <c r="A87" s="29"/>
      <c r="B87" s="87"/>
      <c r="C87" s="87"/>
      <c r="D87" s="87"/>
      <c r="E87" s="87"/>
      <c r="F87" s="29"/>
      <c r="G87" s="29"/>
      <c r="H87" s="29"/>
      <c r="I87" s="29"/>
      <c r="J87" s="29"/>
      <c r="K87" s="87"/>
    </row>
    <row r="88" spans="1:11" ht="15.75" x14ac:dyDescent="0.25">
      <c r="A88" s="29"/>
      <c r="B88" s="87"/>
      <c r="C88" s="87"/>
      <c r="D88" s="87"/>
      <c r="E88" s="87"/>
      <c r="F88" s="29"/>
      <c r="G88" s="29"/>
      <c r="H88" s="29"/>
      <c r="I88" s="29"/>
      <c r="J88" s="29"/>
      <c r="K88" s="87"/>
    </row>
    <row r="89" spans="1:11" x14ac:dyDescent="0.2">
      <c r="A89" s="23"/>
      <c r="B89" s="88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.75" x14ac:dyDescent="0.25">
      <c r="A90" s="29"/>
      <c r="B90" s="87"/>
      <c r="C90" s="87"/>
      <c r="D90" s="87"/>
      <c r="E90" s="87"/>
      <c r="F90" s="29"/>
      <c r="G90" s="29"/>
      <c r="H90" s="29"/>
      <c r="I90" s="29"/>
      <c r="J90" s="29"/>
      <c r="K90" s="87"/>
    </row>
    <row r="91" spans="1:11" ht="15.75" x14ac:dyDescent="0.25">
      <c r="A91" s="29"/>
      <c r="B91" s="87"/>
      <c r="C91" s="87"/>
      <c r="D91" s="87"/>
      <c r="E91" s="87"/>
      <c r="F91" s="29"/>
      <c r="G91" s="29"/>
      <c r="H91" s="29"/>
      <c r="I91" s="29"/>
      <c r="J91" s="29"/>
      <c r="K91" s="87"/>
    </row>
    <row r="92" spans="1:11" ht="15.75" x14ac:dyDescent="0.25">
      <c r="A92" s="29"/>
      <c r="B92" s="87"/>
      <c r="C92" s="87"/>
      <c r="D92" s="87"/>
      <c r="E92" s="87"/>
      <c r="F92" s="29"/>
      <c r="G92" s="29"/>
      <c r="H92" s="29"/>
      <c r="I92" s="29"/>
      <c r="J92" s="29"/>
      <c r="K92" s="87"/>
    </row>
    <row r="93" spans="1:11" ht="15.75" x14ac:dyDescent="0.25">
      <c r="A93" s="29"/>
      <c r="B93" s="87"/>
      <c r="C93" s="87"/>
      <c r="D93" s="87"/>
      <c r="E93" s="87"/>
      <c r="F93" s="29"/>
      <c r="G93" s="29"/>
      <c r="H93" s="29"/>
      <c r="I93" s="29"/>
      <c r="J93" s="29"/>
      <c r="K93" s="87"/>
    </row>
    <row r="94" spans="1:11" ht="15.75" x14ac:dyDescent="0.25">
      <c r="A94" s="29"/>
      <c r="B94" s="87"/>
      <c r="C94" s="87"/>
      <c r="D94" s="87"/>
      <c r="E94" s="87"/>
      <c r="F94" s="29"/>
      <c r="G94" s="29"/>
      <c r="H94" s="29"/>
      <c r="I94" s="29"/>
      <c r="J94" s="29"/>
      <c r="K94" s="87"/>
    </row>
    <row r="95" spans="1:11" ht="15.75" x14ac:dyDescent="0.25">
      <c r="A95" s="29"/>
      <c r="B95" s="87"/>
      <c r="C95" s="87"/>
      <c r="D95" s="87"/>
      <c r="E95" s="87"/>
      <c r="F95" s="29"/>
      <c r="G95" s="29"/>
      <c r="H95" s="29"/>
      <c r="I95" s="29"/>
      <c r="J95" s="29"/>
      <c r="K95" s="87"/>
    </row>
    <row r="96" spans="1:11" ht="15.75" x14ac:dyDescent="0.25">
      <c r="A96" s="29"/>
      <c r="B96" s="87"/>
      <c r="C96" s="87"/>
      <c r="D96" s="87"/>
      <c r="E96" s="87"/>
      <c r="F96" s="29"/>
      <c r="G96" s="29"/>
      <c r="H96" s="29"/>
      <c r="I96" s="29"/>
      <c r="J96" s="29"/>
      <c r="K96" s="87"/>
    </row>
    <row r="97" spans="1:11" ht="15.75" x14ac:dyDescent="0.25">
      <c r="A97" s="29"/>
      <c r="B97" s="87"/>
      <c r="C97" s="87"/>
      <c r="D97" s="87"/>
      <c r="E97" s="87"/>
      <c r="F97" s="29"/>
      <c r="G97" s="29"/>
      <c r="H97" s="29"/>
      <c r="I97" s="29"/>
      <c r="J97" s="29"/>
      <c r="K97" s="87"/>
    </row>
    <row r="98" spans="1:11" x14ac:dyDescent="0.2">
      <c r="A98" s="29"/>
      <c r="B98" s="89"/>
      <c r="C98" s="291"/>
      <c r="D98" s="291"/>
      <c r="E98" s="135"/>
      <c r="F98" s="290"/>
      <c r="G98" s="290"/>
      <c r="H98" s="291"/>
      <c r="I98" s="291"/>
      <c r="J98" s="291"/>
      <c r="K98" s="29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  <row r="1001" spans="1:1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</row>
    <row r="1002" spans="1:1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</row>
    <row r="1003" spans="1:1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</row>
    <row r="1004" spans="1:1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</row>
    <row r="1005" spans="1:1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</row>
    <row r="1006" spans="1:1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</row>
    <row r="1007" spans="1:1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</row>
    <row r="1008" spans="1:1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</row>
    <row r="1009" spans="1:1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</row>
    <row r="1010" spans="1:1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</row>
    <row r="1011" spans="1:1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</row>
    <row r="1012" spans="1:1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</row>
    <row r="1013" spans="1:1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</row>
    <row r="1014" spans="1:1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</row>
    <row r="1015" spans="1:11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</row>
    <row r="1016" spans="1:11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</row>
    <row r="1017" spans="1:11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</row>
    <row r="1018" spans="1:11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</row>
    <row r="1019" spans="1:11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</row>
    <row r="1020" spans="1:11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</row>
    <row r="1021" spans="1:11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</row>
    <row r="1022" spans="1:1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</row>
    <row r="1023" spans="1:1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</row>
    <row r="1024" spans="1:1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</row>
    <row r="1025" spans="1:11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</row>
    <row r="1026" spans="1:11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</row>
    <row r="1027" spans="1:11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</row>
    <row r="1028" spans="1:11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</row>
    <row r="1029" spans="1:11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</row>
    <row r="1030" spans="1:11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</row>
    <row r="1031" spans="1:11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</row>
    <row r="1032" spans="1:11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</row>
    <row r="1033" spans="1:11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</row>
    <row r="1034" spans="1:11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</row>
    <row r="1035" spans="1:11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</row>
    <row r="1036" spans="1:11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</row>
    <row r="1037" spans="1:11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</row>
    <row r="1038" spans="1:11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</row>
    <row r="1039" spans="1:11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</row>
    <row r="1040" spans="1:11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</row>
    <row r="1041" spans="1:11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</row>
    <row r="1042" spans="1:11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</row>
    <row r="1044" spans="1:11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</row>
    <row r="1045" spans="1:11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</row>
    <row r="1046" spans="1:11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</row>
    <row r="1047" spans="1:11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</row>
    <row r="1048" spans="1:11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</row>
    <row r="1049" spans="1:11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</row>
    <row r="1050" spans="1:11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</row>
    <row r="1051" spans="1:11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</row>
    <row r="1052" spans="1:11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</row>
    <row r="1053" spans="1:11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</row>
    <row r="1054" spans="1:11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</row>
    <row r="1055" spans="1:11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</row>
    <row r="1056" spans="1:11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</row>
    <row r="1057" spans="1:11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</row>
    <row r="1058" spans="1:11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</row>
    <row r="1059" spans="1:11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</row>
    <row r="1060" spans="1:11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</row>
    <row r="1061" spans="1:11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</row>
    <row r="1062" spans="1:11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</row>
    <row r="1063" spans="1:11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</row>
    <row r="1064" spans="1:11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</row>
    <row r="1065" spans="1:11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</row>
    <row r="1066" spans="1:11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</row>
    <row r="1067" spans="1:11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</row>
    <row r="1068" spans="1:11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</row>
    <row r="1069" spans="1:11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</row>
    <row r="1070" spans="1:11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</row>
    <row r="1071" spans="1:11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</row>
    <row r="1072" spans="1:11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</row>
    <row r="1073" spans="1:11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</row>
    <row r="1074" spans="1:11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</row>
    <row r="1075" spans="1:11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</row>
    <row r="1076" spans="1:11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</row>
    <row r="1077" spans="1:11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</row>
    <row r="1078" spans="1:11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</row>
    <row r="1079" spans="1:11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</row>
    <row r="1080" spans="1:11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</row>
    <row r="1081" spans="1:11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</row>
    <row r="1082" spans="1:11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</row>
    <row r="1083" spans="1:11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</row>
    <row r="1084" spans="1:11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</row>
    <row r="1085" spans="1:11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</row>
    <row r="1086" spans="1:11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</row>
    <row r="1087" spans="1:11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</row>
    <row r="1088" spans="1:11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</row>
    <row r="1089" spans="1:11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</row>
    <row r="1090" spans="1:11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</row>
    <row r="1091" spans="1:11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</row>
    <row r="1092" spans="1:11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</row>
    <row r="1093" spans="1:11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</row>
    <row r="1094" spans="1:11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</row>
    <row r="1095" spans="1:11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</row>
    <row r="1096" spans="1:11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</row>
    <row r="1097" spans="1:11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</row>
    <row r="1098" spans="1:11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</row>
    <row r="1099" spans="1:11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</row>
    <row r="1100" spans="1:11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</row>
    <row r="1101" spans="1:11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</row>
    <row r="1102" spans="1:11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</row>
    <row r="1103" spans="1:11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</row>
    <row r="1104" spans="1:11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</row>
    <row r="1105" spans="1:11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</row>
    <row r="1106" spans="1:11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</row>
    <row r="1107" spans="1:11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</row>
    <row r="1108" spans="1:11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</row>
    <row r="1109" spans="1:11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</row>
    <row r="1110" spans="1:11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</row>
    <row r="1111" spans="1:11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</row>
    <row r="1112" spans="1:11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</row>
    <row r="1113" spans="1:11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</row>
    <row r="1114" spans="1:11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</row>
    <row r="1115" spans="1:11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</row>
    <row r="1116" spans="1:11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</row>
    <row r="1117" spans="1:11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</row>
    <row r="1118" spans="1:11" x14ac:dyDescent="0.2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</row>
    <row r="1119" spans="1:11" x14ac:dyDescent="0.2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</row>
    <row r="1120" spans="1:11" x14ac:dyDescent="0.2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</row>
    <row r="1121" spans="1:11" x14ac:dyDescent="0.2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</row>
    <row r="1122" spans="1:11" x14ac:dyDescent="0.2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</row>
    <row r="1123" spans="1:11" x14ac:dyDescent="0.2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</row>
    <row r="1124" spans="1:11" x14ac:dyDescent="0.2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</row>
    <row r="1125" spans="1:11" x14ac:dyDescent="0.2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</row>
    <row r="1126" spans="1:11" x14ac:dyDescent="0.2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</row>
    <row r="1127" spans="1:11" x14ac:dyDescent="0.2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</row>
    <row r="1128" spans="1:11" x14ac:dyDescent="0.2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</row>
    <row r="1129" spans="1:11" x14ac:dyDescent="0.2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</row>
    <row r="1130" spans="1:11" x14ac:dyDescent="0.2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</row>
    <row r="1131" spans="1:11" x14ac:dyDescent="0.2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</row>
    <row r="1132" spans="1:11" x14ac:dyDescent="0.2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</row>
    <row r="1133" spans="1:11" x14ac:dyDescent="0.2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</row>
    <row r="1134" spans="1:11" x14ac:dyDescent="0.2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</row>
    <row r="1135" spans="1:11" x14ac:dyDescent="0.2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</row>
    <row r="1136" spans="1:11" x14ac:dyDescent="0.2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</row>
    <row r="1137" spans="1:11" x14ac:dyDescent="0.2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</row>
    <row r="1138" spans="1:11" x14ac:dyDescent="0.2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</row>
    <row r="1139" spans="1:11" x14ac:dyDescent="0.2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</row>
    <row r="1140" spans="1:11" x14ac:dyDescent="0.2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</row>
    <row r="1141" spans="1:11" x14ac:dyDescent="0.2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</row>
    <row r="1142" spans="1:11" x14ac:dyDescent="0.2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</row>
    <row r="1143" spans="1:11" x14ac:dyDescent="0.2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</row>
    <row r="1144" spans="1:11" x14ac:dyDescent="0.2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</row>
    <row r="1145" spans="1:11" x14ac:dyDescent="0.2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</row>
    <row r="1146" spans="1:11" x14ac:dyDescent="0.2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</row>
    <row r="1147" spans="1:11" x14ac:dyDescent="0.2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</row>
    <row r="1148" spans="1:11" x14ac:dyDescent="0.2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</row>
    <row r="1149" spans="1:11" x14ac:dyDescent="0.2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</row>
    <row r="1150" spans="1:11" x14ac:dyDescent="0.2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</row>
    <row r="1151" spans="1:11" x14ac:dyDescent="0.2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</row>
    <row r="1152" spans="1:11" x14ac:dyDescent="0.2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</row>
    <row r="1153" spans="1:11" x14ac:dyDescent="0.2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</row>
    <row r="1154" spans="1:11" x14ac:dyDescent="0.2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</row>
    <row r="1155" spans="1:11" x14ac:dyDescent="0.2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</row>
    <row r="1156" spans="1:11" x14ac:dyDescent="0.2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</row>
    <row r="1157" spans="1:11" x14ac:dyDescent="0.2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</row>
    <row r="1158" spans="1:11" x14ac:dyDescent="0.2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</row>
    <row r="1159" spans="1:11" x14ac:dyDescent="0.2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</row>
    <row r="1160" spans="1:11" x14ac:dyDescent="0.2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</row>
    <row r="1161" spans="1:11" x14ac:dyDescent="0.2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</row>
    <row r="1162" spans="1:11" x14ac:dyDescent="0.2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</row>
    <row r="1163" spans="1:11" x14ac:dyDescent="0.2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</row>
    <row r="1164" spans="1:11" x14ac:dyDescent="0.2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</row>
    <row r="1165" spans="1:11" x14ac:dyDescent="0.2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</row>
    <row r="1166" spans="1:11" x14ac:dyDescent="0.2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</row>
    <row r="1167" spans="1:11" x14ac:dyDescent="0.2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</row>
    <row r="1168" spans="1:11" x14ac:dyDescent="0.2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</row>
    <row r="1169" spans="1:11" x14ac:dyDescent="0.2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</row>
    <row r="1170" spans="1:11" x14ac:dyDescent="0.2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</row>
    <row r="1171" spans="1:11" x14ac:dyDescent="0.2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</row>
    <row r="1172" spans="1:11" x14ac:dyDescent="0.2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</row>
    <row r="1173" spans="1:11" x14ac:dyDescent="0.2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</row>
    <row r="1174" spans="1:11" x14ac:dyDescent="0.2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</row>
    <row r="1175" spans="1:11" x14ac:dyDescent="0.2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</row>
    <row r="1176" spans="1:11" x14ac:dyDescent="0.2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</row>
    <row r="1177" spans="1:11" x14ac:dyDescent="0.2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</row>
    <row r="1178" spans="1:11" x14ac:dyDescent="0.2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</row>
    <row r="1179" spans="1:11" x14ac:dyDescent="0.2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</row>
    <row r="1180" spans="1:11" x14ac:dyDescent="0.2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</row>
    <row r="1181" spans="1:11" x14ac:dyDescent="0.2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</row>
    <row r="1182" spans="1:11" x14ac:dyDescent="0.2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</row>
    <row r="1183" spans="1:11" x14ac:dyDescent="0.2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</row>
    <row r="1184" spans="1:11" x14ac:dyDescent="0.2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</row>
    <row r="1185" spans="1:11" x14ac:dyDescent="0.2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</row>
    <row r="1186" spans="1:11" x14ac:dyDescent="0.2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</row>
    <row r="1187" spans="1:11" x14ac:dyDescent="0.2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</row>
    <row r="1188" spans="1:11" x14ac:dyDescent="0.2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</row>
    <row r="1189" spans="1:11" x14ac:dyDescent="0.2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</row>
    <row r="1190" spans="1:11" x14ac:dyDescent="0.2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</row>
    <row r="1191" spans="1:11" x14ac:dyDescent="0.2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</row>
    <row r="1192" spans="1:11" x14ac:dyDescent="0.2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</row>
    <row r="1193" spans="1:11" x14ac:dyDescent="0.2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</row>
    <row r="1194" spans="1:11" x14ac:dyDescent="0.2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</row>
    <row r="1195" spans="1:11" x14ac:dyDescent="0.2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</row>
    <row r="1196" spans="1:11" x14ac:dyDescent="0.2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</row>
    <row r="1197" spans="1:11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</row>
    <row r="1198" spans="1:11" x14ac:dyDescent="0.2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</row>
    <row r="1199" spans="1:11" x14ac:dyDescent="0.2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</row>
    <row r="1200" spans="1:11" x14ac:dyDescent="0.2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</row>
    <row r="1201" spans="1:11" x14ac:dyDescent="0.2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</row>
    <row r="1202" spans="1:11" x14ac:dyDescent="0.2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</row>
    <row r="1203" spans="1:11" x14ac:dyDescent="0.2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</row>
    <row r="1204" spans="1:11" x14ac:dyDescent="0.2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</row>
    <row r="1205" spans="1:11" x14ac:dyDescent="0.2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</row>
    <row r="1206" spans="1:11" x14ac:dyDescent="0.2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</row>
    <row r="1207" spans="1:11" x14ac:dyDescent="0.2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</row>
    <row r="1208" spans="1:11" x14ac:dyDescent="0.2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</row>
    <row r="1209" spans="1:11" x14ac:dyDescent="0.2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</row>
    <row r="1210" spans="1:11" x14ac:dyDescent="0.2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</row>
    <row r="1211" spans="1:11" x14ac:dyDescent="0.2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</row>
    <row r="1212" spans="1:11" x14ac:dyDescent="0.2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</row>
    <row r="1213" spans="1:11" x14ac:dyDescent="0.2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</row>
    <row r="1214" spans="1:11" x14ac:dyDescent="0.2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</row>
    <row r="1215" spans="1:11" x14ac:dyDescent="0.2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</row>
    <row r="1216" spans="1:11" x14ac:dyDescent="0.2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</row>
    <row r="1217" spans="1:11" x14ac:dyDescent="0.2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</row>
    <row r="1218" spans="1:11" x14ac:dyDescent="0.2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</row>
    <row r="1219" spans="1:11" x14ac:dyDescent="0.2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</row>
    <row r="1220" spans="1:11" x14ac:dyDescent="0.2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</row>
    <row r="1221" spans="1:11" x14ac:dyDescent="0.2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</row>
    <row r="1222" spans="1:11" x14ac:dyDescent="0.2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</row>
    <row r="1223" spans="1:11" x14ac:dyDescent="0.2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</row>
    <row r="1224" spans="1:11" x14ac:dyDescent="0.2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</row>
    <row r="1225" spans="1:11" x14ac:dyDescent="0.2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</row>
    <row r="1226" spans="1:11" x14ac:dyDescent="0.2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</row>
    <row r="1227" spans="1:11" x14ac:dyDescent="0.2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</row>
    <row r="1228" spans="1:11" x14ac:dyDescent="0.2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</row>
    <row r="1229" spans="1:11" x14ac:dyDescent="0.2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</row>
    <row r="1230" spans="1:11" x14ac:dyDescent="0.2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</row>
    <row r="1231" spans="1:11" x14ac:dyDescent="0.2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</row>
    <row r="1232" spans="1:11" x14ac:dyDescent="0.2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</row>
    <row r="1233" spans="1:11" x14ac:dyDescent="0.2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</row>
    <row r="1234" spans="1:11" x14ac:dyDescent="0.2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</row>
    <row r="1235" spans="1:11" x14ac:dyDescent="0.2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</row>
    <row r="1236" spans="1:11" x14ac:dyDescent="0.2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</row>
    <row r="1237" spans="1:11" x14ac:dyDescent="0.2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</row>
    <row r="1238" spans="1:11" x14ac:dyDescent="0.2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</row>
    <row r="1239" spans="1:11" x14ac:dyDescent="0.2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</row>
    <row r="1240" spans="1:11" x14ac:dyDescent="0.2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</row>
    <row r="1241" spans="1:11" x14ac:dyDescent="0.2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</row>
    <row r="1242" spans="1:11" x14ac:dyDescent="0.2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</row>
    <row r="1243" spans="1:11" x14ac:dyDescent="0.2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</row>
    <row r="1244" spans="1:11" x14ac:dyDescent="0.2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</row>
    <row r="1245" spans="1:11" x14ac:dyDescent="0.2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</row>
    <row r="1246" spans="1:11" x14ac:dyDescent="0.2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</row>
    <row r="1247" spans="1:11" x14ac:dyDescent="0.2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</row>
    <row r="1248" spans="1:11" x14ac:dyDescent="0.2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</row>
    <row r="1249" spans="1:11" x14ac:dyDescent="0.2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</row>
    <row r="1250" spans="1:11" x14ac:dyDescent="0.2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</row>
    <row r="1251" spans="1:11" x14ac:dyDescent="0.2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</row>
    <row r="1252" spans="1:11" x14ac:dyDescent="0.2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</row>
    <row r="1253" spans="1:11" x14ac:dyDescent="0.2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</row>
    <row r="1254" spans="1:11" x14ac:dyDescent="0.2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</row>
    <row r="1255" spans="1:11" x14ac:dyDescent="0.2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</row>
    <row r="1256" spans="1:11" x14ac:dyDescent="0.2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</row>
    <row r="1257" spans="1:11" x14ac:dyDescent="0.2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</row>
    <row r="1258" spans="1:11" x14ac:dyDescent="0.2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</row>
    <row r="1259" spans="1:11" x14ac:dyDescent="0.2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</row>
    <row r="1260" spans="1:11" x14ac:dyDescent="0.2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</row>
    <row r="1261" spans="1:11" x14ac:dyDescent="0.2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</row>
    <row r="1262" spans="1:11" x14ac:dyDescent="0.2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</row>
    <row r="1263" spans="1:11" x14ac:dyDescent="0.2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</row>
    <row r="1264" spans="1:11" x14ac:dyDescent="0.2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</row>
    <row r="1265" spans="1:11" x14ac:dyDescent="0.2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</row>
    <row r="1266" spans="1:11" x14ac:dyDescent="0.2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</row>
    <row r="1267" spans="1:11" x14ac:dyDescent="0.2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</row>
    <row r="1268" spans="1:11" x14ac:dyDescent="0.2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</row>
    <row r="1269" spans="1:11" x14ac:dyDescent="0.2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</row>
    <row r="1270" spans="1:11" x14ac:dyDescent="0.2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</row>
    <row r="1271" spans="1:11" x14ac:dyDescent="0.2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</row>
    <row r="1272" spans="1:11" x14ac:dyDescent="0.2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</row>
    <row r="1273" spans="1:11" x14ac:dyDescent="0.2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</row>
    <row r="1274" spans="1:11" x14ac:dyDescent="0.2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</row>
    <row r="1275" spans="1:11" x14ac:dyDescent="0.2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</row>
    <row r="1276" spans="1:11" x14ac:dyDescent="0.2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</row>
    <row r="1277" spans="1:11" x14ac:dyDescent="0.2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</row>
    <row r="1278" spans="1:11" x14ac:dyDescent="0.2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</row>
    <row r="1279" spans="1:11" x14ac:dyDescent="0.2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</row>
    <row r="1280" spans="1:11" x14ac:dyDescent="0.2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</row>
    <row r="1281" spans="1:11" x14ac:dyDescent="0.2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</row>
    <row r="1282" spans="1:11" x14ac:dyDescent="0.2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</row>
    <row r="1283" spans="1:11" x14ac:dyDescent="0.2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</row>
    <row r="1284" spans="1:11" x14ac:dyDescent="0.2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</row>
    <row r="1285" spans="1:11" x14ac:dyDescent="0.2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</row>
    <row r="1286" spans="1:11" x14ac:dyDescent="0.2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</row>
    <row r="1287" spans="1:11" x14ac:dyDescent="0.2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</row>
    <row r="1288" spans="1:11" x14ac:dyDescent="0.2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</row>
    <row r="1289" spans="1:11" x14ac:dyDescent="0.2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</row>
    <row r="1290" spans="1:11" x14ac:dyDescent="0.2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</row>
    <row r="1291" spans="1:11" x14ac:dyDescent="0.2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</row>
    <row r="1292" spans="1:11" x14ac:dyDescent="0.2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</row>
    <row r="1293" spans="1:11" x14ac:dyDescent="0.2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</row>
    <row r="1294" spans="1:11" x14ac:dyDescent="0.2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</row>
    <row r="1295" spans="1:11" x14ac:dyDescent="0.2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</row>
    <row r="1296" spans="1:11" x14ac:dyDescent="0.2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</row>
    <row r="1297" spans="1:11" x14ac:dyDescent="0.2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</row>
    <row r="1298" spans="1:11" x14ac:dyDescent="0.2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</row>
    <row r="1299" spans="1:11" x14ac:dyDescent="0.2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</row>
    <row r="1300" spans="1:11" x14ac:dyDescent="0.2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</row>
    <row r="1301" spans="1:11" x14ac:dyDescent="0.2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</row>
    <row r="1302" spans="1:11" x14ac:dyDescent="0.2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</row>
    <row r="1303" spans="1:11" x14ac:dyDescent="0.2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</row>
    <row r="1304" spans="1:11" x14ac:dyDescent="0.2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</row>
    <row r="1305" spans="1:11" x14ac:dyDescent="0.2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</row>
    <row r="1306" spans="1:11" x14ac:dyDescent="0.2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</row>
    <row r="1307" spans="1:11" x14ac:dyDescent="0.2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</row>
    <row r="1308" spans="1:11" x14ac:dyDescent="0.2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</row>
    <row r="1309" spans="1:11" x14ac:dyDescent="0.2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</row>
    <row r="1310" spans="1:11" x14ac:dyDescent="0.2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</row>
    <row r="1311" spans="1:11" x14ac:dyDescent="0.2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</row>
    <row r="1312" spans="1:11" x14ac:dyDescent="0.2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</row>
    <row r="1313" spans="1:11" x14ac:dyDescent="0.2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</row>
    <row r="1314" spans="1:11" x14ac:dyDescent="0.2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</row>
    <row r="1315" spans="1:11" x14ac:dyDescent="0.2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</row>
    <row r="1316" spans="1:11" x14ac:dyDescent="0.2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</row>
    <row r="1317" spans="1:11" x14ac:dyDescent="0.2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</row>
    <row r="1318" spans="1:11" x14ac:dyDescent="0.2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</row>
    <row r="1319" spans="1:11" x14ac:dyDescent="0.2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</row>
    <row r="1320" spans="1:11" x14ac:dyDescent="0.2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</row>
    <row r="1321" spans="1:11" x14ac:dyDescent="0.2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</row>
    <row r="1322" spans="1:11" x14ac:dyDescent="0.2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</row>
    <row r="1323" spans="1:11" x14ac:dyDescent="0.2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</row>
    <row r="1324" spans="1:11" x14ac:dyDescent="0.2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</row>
    <row r="1325" spans="1:11" x14ac:dyDescent="0.2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</row>
    <row r="1326" spans="1:11" x14ac:dyDescent="0.2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</row>
    <row r="1327" spans="1:11" x14ac:dyDescent="0.2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</row>
    <row r="1328" spans="1:11" x14ac:dyDescent="0.2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</row>
    <row r="1329" spans="1:11" x14ac:dyDescent="0.2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</row>
    <row r="1330" spans="1:11" x14ac:dyDescent="0.2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</row>
    <row r="1331" spans="1:11" x14ac:dyDescent="0.2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</row>
    <row r="1332" spans="1:11" x14ac:dyDescent="0.2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</row>
  </sheetData>
  <mergeCells count="33">
    <mergeCell ref="A1:AO1"/>
    <mergeCell ref="A2:AO2"/>
    <mergeCell ref="G8:AJ8"/>
    <mergeCell ref="A3:AO3"/>
    <mergeCell ref="A8:A9"/>
    <mergeCell ref="B8:B9"/>
    <mergeCell ref="V9:X9"/>
    <mergeCell ref="S9:U9"/>
    <mergeCell ref="J9:L9"/>
    <mergeCell ref="M9:O9"/>
    <mergeCell ref="P9:R9"/>
    <mergeCell ref="E8:E9"/>
    <mergeCell ref="V4:AN4"/>
    <mergeCell ref="H98:J98"/>
    <mergeCell ref="F98:G98"/>
    <mergeCell ref="C98:D98"/>
    <mergeCell ref="C53:D53"/>
    <mergeCell ref="F53:G53"/>
    <mergeCell ref="H53:J53"/>
    <mergeCell ref="A30:AV30"/>
    <mergeCell ref="AH9:AJ9"/>
    <mergeCell ref="Y9:AA9"/>
    <mergeCell ref="AB9:AD9"/>
    <mergeCell ref="A28:AV28"/>
    <mergeCell ref="A29:AV29"/>
    <mergeCell ref="AM8:AM9"/>
    <mergeCell ref="G9:I9"/>
    <mergeCell ref="AE9:AG9"/>
    <mergeCell ref="C8:C9"/>
    <mergeCell ref="D8:D9"/>
    <mergeCell ref="F8:F9"/>
    <mergeCell ref="AN8:AN9"/>
    <mergeCell ref="AO8:AO9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/>
  <colBreaks count="1" manualBreakCount="1">
    <brk id="4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00B050"/>
  </sheetPr>
  <dimension ref="A1:AU1309"/>
  <sheetViews>
    <sheetView topLeftCell="A7" zoomScale="110" zoomScaleNormal="110" workbookViewId="0">
      <selection activeCell="E16" sqref="E16"/>
    </sheetView>
  </sheetViews>
  <sheetFormatPr defaultColWidth="9.140625" defaultRowHeight="12.75" outlineLevelRow="1" x14ac:dyDescent="0.2"/>
  <cols>
    <col min="1" max="1" width="3.85546875" style="63" customWidth="1"/>
    <col min="2" max="2" width="22.5703125" style="63" customWidth="1"/>
    <col min="3" max="3" width="10.140625" style="63" customWidth="1"/>
    <col min="4" max="4" width="22.7109375" style="63" customWidth="1"/>
    <col min="5" max="5" width="9.7109375" style="63" customWidth="1"/>
    <col min="6" max="6" width="7.7109375" style="63" customWidth="1"/>
    <col min="7" max="9" width="7.28515625" style="63" customWidth="1"/>
    <col min="10" max="10" width="3.7109375" style="63" customWidth="1"/>
    <col min="11" max="13" width="7.28515625" style="63" customWidth="1"/>
    <col min="14" max="14" width="7.140625" style="63" customWidth="1"/>
    <col min="15" max="15" width="5" style="63" customWidth="1"/>
    <col min="16" max="16" width="8.28515625" style="63" customWidth="1"/>
    <col min="17" max="16384" width="9.140625" style="63"/>
  </cols>
  <sheetData>
    <row r="1" spans="1:41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41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41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</row>
    <row r="4" spans="1:41" ht="15" x14ac:dyDescent="0.2">
      <c r="A4" s="198"/>
      <c r="B4" s="198"/>
      <c r="C4" s="198"/>
      <c r="D4" s="198"/>
      <c r="F4" s="132"/>
      <c r="G4" s="132"/>
      <c r="H4" s="132"/>
      <c r="I4" s="288" t="s">
        <v>177</v>
      </c>
      <c r="J4" s="288"/>
      <c r="K4" s="288"/>
      <c r="L4" s="288"/>
      <c r="M4" s="288"/>
      <c r="N4" s="288"/>
      <c r="O4" s="288"/>
      <c r="P4" s="288"/>
      <c r="Q4" s="132"/>
      <c r="R4" s="132"/>
      <c r="S4" s="132"/>
      <c r="T4" s="132"/>
      <c r="U4" s="132"/>
      <c r="V4" s="132"/>
      <c r="W4" s="132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41" s="134" customFormat="1" x14ac:dyDescent="0.2">
      <c r="A5" s="18" t="str">
        <f>d_4</f>
        <v>МУЖЧИНЫ</v>
      </c>
      <c r="B5" s="194"/>
      <c r="C5" s="197" t="s">
        <v>158</v>
      </c>
      <c r="D5" s="15">
        <v>8.9499999999999993</v>
      </c>
      <c r="E5" s="198"/>
      <c r="F5" s="198"/>
      <c r="G5" s="198"/>
      <c r="H5" s="198"/>
      <c r="I5" s="198"/>
      <c r="J5" s="198"/>
      <c r="K5" s="199"/>
      <c r="L5" s="18" t="str">
        <f>d_1</f>
        <v>04.09.2019г.</v>
      </c>
      <c r="M5" s="199"/>
      <c r="N5" s="199"/>
      <c r="O5" s="34" t="s">
        <v>161</v>
      </c>
      <c r="P5" s="15" t="s">
        <v>1261</v>
      </c>
      <c r="Q5" s="63"/>
      <c r="R5" s="199"/>
      <c r="S5" s="199"/>
      <c r="T5" s="199"/>
      <c r="U5" s="199"/>
      <c r="V5" s="18"/>
    </row>
    <row r="6" spans="1:41" x14ac:dyDescent="0.2">
      <c r="A6" s="15" t="s">
        <v>141</v>
      </c>
      <c r="B6" s="141"/>
      <c r="C6" s="197" t="s">
        <v>159</v>
      </c>
      <c r="D6" s="15" t="s">
        <v>217</v>
      </c>
      <c r="E6" s="15"/>
      <c r="F6" s="144"/>
      <c r="G6" s="144"/>
      <c r="H6" s="66"/>
      <c r="I6" s="144"/>
      <c r="J6" s="144"/>
      <c r="L6" s="70"/>
      <c r="M6" s="13"/>
      <c r="N6" s="13"/>
      <c r="O6" s="34" t="s">
        <v>162</v>
      </c>
      <c r="P6" s="195"/>
      <c r="R6" s="13"/>
      <c r="S6" s="13"/>
      <c r="T6" s="13"/>
      <c r="U6" s="13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41" ht="12.75" customHeight="1" x14ac:dyDescent="0.2">
      <c r="A7" s="67"/>
      <c r="C7" s="197" t="s">
        <v>160</v>
      </c>
      <c r="D7" s="18">
        <v>8.56</v>
      </c>
      <c r="E7" s="18"/>
      <c r="L7" s="70"/>
      <c r="M7" s="13"/>
      <c r="N7" s="13"/>
      <c r="O7" s="69"/>
      <c r="P7" s="19" t="str">
        <f>d_5</f>
        <v>г. Сочи, ул. Бзугу 2, ст. им. Славы Метревели</v>
      </c>
      <c r="V7" s="71"/>
      <c r="W7" s="72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41" ht="16.899999999999999" customHeight="1" x14ac:dyDescent="0.2">
      <c r="A8" s="295" t="s">
        <v>145</v>
      </c>
      <c r="B8" s="295" t="s">
        <v>86</v>
      </c>
      <c r="C8" s="295" t="s">
        <v>50</v>
      </c>
      <c r="D8" s="295" t="s">
        <v>78</v>
      </c>
      <c r="E8" s="295" t="s">
        <v>153</v>
      </c>
      <c r="F8" s="295" t="s">
        <v>31</v>
      </c>
      <c r="G8" s="306" t="s">
        <v>7</v>
      </c>
      <c r="H8" s="306"/>
      <c r="I8" s="306"/>
      <c r="J8" s="307" t="s">
        <v>8</v>
      </c>
      <c r="K8" s="303" t="s">
        <v>7</v>
      </c>
      <c r="L8" s="304"/>
      <c r="M8" s="305"/>
      <c r="N8" s="295" t="s">
        <v>32</v>
      </c>
      <c r="O8" s="297" t="s">
        <v>45</v>
      </c>
      <c r="P8" s="297" t="s">
        <v>33</v>
      </c>
    </row>
    <row r="9" spans="1:41" ht="19.149999999999999" customHeight="1" x14ac:dyDescent="0.2">
      <c r="A9" s="296"/>
      <c r="B9" s="296"/>
      <c r="C9" s="296"/>
      <c r="D9" s="296"/>
      <c r="E9" s="296"/>
      <c r="F9" s="296"/>
      <c r="G9" s="73">
        <v>1</v>
      </c>
      <c r="H9" s="73">
        <v>2</v>
      </c>
      <c r="I9" s="73">
        <v>3</v>
      </c>
      <c r="J9" s="307"/>
      <c r="K9" s="73">
        <v>4</v>
      </c>
      <c r="L9" s="73">
        <v>5</v>
      </c>
      <c r="M9" s="73">
        <v>6</v>
      </c>
      <c r="N9" s="296"/>
      <c r="O9" s="298"/>
      <c r="P9" s="298"/>
    </row>
    <row r="10" spans="1:41" x14ac:dyDescent="0.2">
      <c r="A10" s="212" t="s">
        <v>34</v>
      </c>
      <c r="B10" s="95" t="str">
        <f>VLOOKUP($F10,УЧАСТНИКИ!$A$2:$L$1105,3,FALSE)</f>
        <v>Петров Михаил</v>
      </c>
      <c r="C10" s="213" t="str">
        <f>VLOOKUP($F10,УЧАСТНИКИ!$A$2:$L$1105,4,FALSE)</f>
        <v>23.06.2000</v>
      </c>
      <c r="D10" s="97" t="str">
        <f>VLOOKUP($F10,УЧАСТНИКИ!$A$2:$L$1105,5,FALSE)</f>
        <v xml:space="preserve">Красноярский край </v>
      </c>
      <c r="E10" s="214" t="str">
        <f>VLOOKUP($F10,УЧАСТНИКИ!$A$2:$L$1105,8,FALSE)</f>
        <v>1</v>
      </c>
      <c r="F10" s="212" t="s">
        <v>1096</v>
      </c>
      <c r="G10" s="212"/>
      <c r="H10" s="212"/>
      <c r="I10" s="212"/>
      <c r="J10" s="212"/>
      <c r="K10" s="175"/>
      <c r="L10" s="215"/>
      <c r="M10" s="215"/>
      <c r="N10" s="215"/>
      <c r="O10" s="215"/>
      <c r="P10" s="213"/>
      <c r="Q10" s="79"/>
      <c r="R10" s="79"/>
    </row>
    <row r="11" spans="1:41" s="174" customFormat="1" hidden="1" outlineLevel="1" x14ac:dyDescent="0.2">
      <c r="A11" s="212"/>
      <c r="B11" s="175"/>
      <c r="C11" s="212"/>
      <c r="D11" s="177"/>
      <c r="E11" s="237" t="e">
        <f>VLOOKUP($F11,УЧАСТНИКИ!$A$2:$L$1105,8,FALSE)</f>
        <v>#N/A</v>
      </c>
      <c r="F11" s="212"/>
      <c r="G11" s="212"/>
      <c r="H11" s="212"/>
      <c r="I11" s="212"/>
      <c r="J11" s="212"/>
      <c r="K11" s="175"/>
      <c r="L11" s="240"/>
      <c r="M11" s="240"/>
      <c r="N11" s="240"/>
      <c r="O11" s="240"/>
      <c r="P11" s="212"/>
      <c r="Q11" s="173"/>
      <c r="R11" s="173"/>
    </row>
    <row r="12" spans="1:41" s="174" customFormat="1" collapsed="1" x14ac:dyDescent="0.2">
      <c r="A12" s="212" t="s">
        <v>35</v>
      </c>
      <c r="B12" s="175" t="str">
        <f>VLOOKUP($F12,УЧАСТНИКИ!$A$2:$L$1105,3,FALSE)</f>
        <v>Ндимбе Роман</v>
      </c>
      <c r="C12" s="212" t="str">
        <f>VLOOKUP($F12,УЧАСТНИКИ!$A$2:$L$1105,4,FALSE)</f>
        <v>06.07.1996</v>
      </c>
      <c r="D12" s="177" t="str">
        <f>VLOOKUP($F12,УЧАСТНИКИ!$A$2:$L$1105,5,FALSE)</f>
        <v xml:space="preserve">Санкт-Петербург </v>
      </c>
      <c r="E12" s="237" t="str">
        <f>VLOOKUP($F12,УЧАСТНИКИ!$A$2:$L$1105,8,FALSE)</f>
        <v>КМС</v>
      </c>
      <c r="F12" s="212" t="s">
        <v>1193</v>
      </c>
      <c r="G12" s="212"/>
      <c r="H12" s="212"/>
      <c r="I12" s="212"/>
      <c r="J12" s="212"/>
      <c r="K12" s="175"/>
      <c r="L12" s="240"/>
      <c r="M12" s="240"/>
      <c r="N12" s="240"/>
      <c r="O12" s="240"/>
      <c r="P12" s="212"/>
      <c r="Q12" s="173"/>
      <c r="R12" s="173"/>
    </row>
    <row r="13" spans="1:41" s="174" customFormat="1" hidden="1" outlineLevel="1" x14ac:dyDescent="0.2">
      <c r="A13" s="212"/>
      <c r="B13" s="175"/>
      <c r="C13" s="212"/>
      <c r="D13" s="177"/>
      <c r="E13" s="237" t="e">
        <f>VLOOKUP($F13,УЧАСТНИКИ!$A$2:$L$1105,8,FALSE)</f>
        <v>#N/A</v>
      </c>
      <c r="F13" s="212"/>
      <c r="G13" s="212"/>
      <c r="H13" s="212"/>
      <c r="I13" s="212"/>
      <c r="J13" s="212"/>
      <c r="K13" s="175"/>
      <c r="L13" s="240"/>
      <c r="M13" s="240"/>
      <c r="N13" s="240"/>
      <c r="O13" s="240"/>
      <c r="P13" s="212"/>
      <c r="Q13" s="173"/>
      <c r="R13" s="173"/>
    </row>
    <row r="14" spans="1:41" collapsed="1" x14ac:dyDescent="0.2">
      <c r="A14" s="212" t="s">
        <v>36</v>
      </c>
      <c r="B14" s="95" t="str">
        <f>VLOOKUP($F14,УЧАСТНИКИ!$A$2:$L$1105,3,FALSE)</f>
        <v>Идрисов Тимур</v>
      </c>
      <c r="C14" s="213" t="str">
        <f>VLOOKUP($F14,УЧАСТНИКИ!$A$2:$L$1105,4,FALSE)</f>
        <v>03.02.1999</v>
      </c>
      <c r="D14" s="97" t="str">
        <f>VLOOKUP($F14,УЧАСТНИКИ!$A$2:$L$1105,5,FALSE)</f>
        <v xml:space="preserve">Иркутская область </v>
      </c>
      <c r="E14" s="214" t="str">
        <f>VLOOKUP($F14,УЧАСТНИКИ!$A$2:$L$1105,8,FALSE)</f>
        <v>КМС</v>
      </c>
      <c r="F14" s="212" t="s">
        <v>1212</v>
      </c>
      <c r="G14" s="212"/>
      <c r="H14" s="212"/>
      <c r="I14" s="212"/>
      <c r="J14" s="212"/>
      <c r="K14" s="175"/>
      <c r="L14" s="215"/>
      <c r="M14" s="215"/>
      <c r="N14" s="215"/>
      <c r="O14" s="215"/>
      <c r="P14" s="213"/>
      <c r="Q14" s="79"/>
      <c r="R14" s="79"/>
    </row>
    <row r="15" spans="1:41" hidden="1" outlineLevel="1" x14ac:dyDescent="0.2">
      <c r="A15" s="212"/>
      <c r="B15" s="95"/>
      <c r="C15" s="213"/>
      <c r="D15" s="97"/>
      <c r="E15" s="214" t="e">
        <f>VLOOKUP($F15,УЧАСТНИКИ!$A$2:$L$1105,8,FALSE)</f>
        <v>#N/A</v>
      </c>
      <c r="F15" s="212"/>
      <c r="G15" s="212"/>
      <c r="H15" s="212"/>
      <c r="I15" s="212"/>
      <c r="J15" s="212"/>
      <c r="K15" s="175"/>
      <c r="L15" s="215"/>
      <c r="M15" s="215"/>
      <c r="N15" s="215"/>
      <c r="O15" s="215"/>
      <c r="P15" s="213"/>
      <c r="Q15" s="79"/>
      <c r="R15" s="79"/>
    </row>
    <row r="16" spans="1:41" collapsed="1" x14ac:dyDescent="0.2">
      <c r="A16" s="212" t="s">
        <v>37</v>
      </c>
      <c r="B16" s="95" t="str">
        <f>VLOOKUP($F16,УЧАСТНИКИ!$A$2:$L$1105,3,FALSE)</f>
        <v>Ряполов Анатолий</v>
      </c>
      <c r="C16" s="213" t="str">
        <f>VLOOKUP($F16,УЧАСТНИКИ!$A$2:$L$1105,4,FALSE)</f>
        <v>31.01.1997</v>
      </c>
      <c r="D16" s="97" t="str">
        <f>VLOOKUP($F16,УЧАСТНИКИ!$A$2:$L$1105,5,FALSE)</f>
        <v xml:space="preserve">Краснодарский край </v>
      </c>
      <c r="E16" s="214" t="str">
        <f>VLOOKUP($F16,УЧАСТНИКИ!$A$2:$L$1105,8,FALSE)</f>
        <v>МС</v>
      </c>
      <c r="F16" s="212" t="s">
        <v>123</v>
      </c>
      <c r="G16" s="212"/>
      <c r="H16" s="212"/>
      <c r="I16" s="212"/>
      <c r="J16" s="212"/>
      <c r="K16" s="175"/>
      <c r="L16" s="215"/>
      <c r="M16" s="215"/>
      <c r="N16" s="215"/>
      <c r="O16" s="215"/>
      <c r="P16" s="213"/>
      <c r="Q16" s="79"/>
      <c r="R16" s="79"/>
    </row>
    <row r="17" spans="1:18" hidden="1" outlineLevel="1" x14ac:dyDescent="0.2">
      <c r="A17" s="212"/>
      <c r="B17" s="95"/>
      <c r="C17" s="213"/>
      <c r="D17" s="97"/>
      <c r="E17" s="214" t="e">
        <f>VLOOKUP($F17,УЧАСТНИКИ!$A$2:$L$1105,8,FALSE)</f>
        <v>#N/A</v>
      </c>
      <c r="F17" s="212"/>
      <c r="G17" s="212"/>
      <c r="H17" s="212"/>
      <c r="I17" s="212"/>
      <c r="J17" s="212"/>
      <c r="K17" s="175"/>
      <c r="L17" s="215"/>
      <c r="M17" s="215"/>
      <c r="N17" s="215"/>
      <c r="O17" s="215"/>
      <c r="P17" s="213"/>
      <c r="Q17" s="79"/>
      <c r="R17" s="79"/>
    </row>
    <row r="18" spans="1:18" ht="25.5" collapsed="1" x14ac:dyDescent="0.2">
      <c r="A18" s="212" t="s">
        <v>38</v>
      </c>
      <c r="B18" s="95" t="str">
        <f>VLOOKUP($F18,УЧАСТНИКИ!$A$2:$L$1105,3,FALSE)</f>
        <v>Кисельков Федор</v>
      </c>
      <c r="C18" s="213" t="str">
        <f>VLOOKUP($F18,УЧАСТНИКИ!$A$2:$L$1105,4,FALSE)</f>
        <v>03.06.1995</v>
      </c>
      <c r="D18" s="97" t="str">
        <f>VLOOKUP($F18,УЧАСТНИКИ!$A$2:$L$1105,5,FALSE)</f>
        <v>Московская область Приморский край</v>
      </c>
      <c r="E18" s="214" t="str">
        <f>VLOOKUP($F18,УЧАСТНИКИ!$A$2:$L$1105,8,FALSE)</f>
        <v>МСМК</v>
      </c>
      <c r="F18" s="212" t="s">
        <v>114</v>
      </c>
      <c r="G18" s="212"/>
      <c r="H18" s="212"/>
      <c r="I18" s="212"/>
      <c r="J18" s="212"/>
      <c r="K18" s="175"/>
      <c r="L18" s="215"/>
      <c r="M18" s="215"/>
      <c r="N18" s="215"/>
      <c r="O18" s="215"/>
      <c r="P18" s="213"/>
      <c r="Q18" s="79"/>
      <c r="R18" s="79"/>
    </row>
    <row r="19" spans="1:18" hidden="1" outlineLevel="1" x14ac:dyDescent="0.2">
      <c r="A19" s="212"/>
      <c r="B19" s="95"/>
      <c r="C19" s="213"/>
      <c r="D19" s="97"/>
      <c r="E19" s="214" t="e">
        <f>VLOOKUP($F19,УЧАСТНИКИ!$A$2:$L$1105,8,FALSE)</f>
        <v>#N/A</v>
      </c>
      <c r="F19" s="212"/>
      <c r="G19" s="212"/>
      <c r="H19" s="212"/>
      <c r="I19" s="212"/>
      <c r="J19" s="212"/>
      <c r="K19" s="175"/>
      <c r="L19" s="215"/>
      <c r="M19" s="215"/>
      <c r="N19" s="215"/>
      <c r="O19" s="215"/>
      <c r="P19" s="213"/>
      <c r="Q19" s="79"/>
      <c r="R19" s="79"/>
    </row>
    <row r="20" spans="1:18" collapsed="1" x14ac:dyDescent="0.2">
      <c r="A20" s="212" t="s">
        <v>39</v>
      </c>
      <c r="B20" s="95" t="str">
        <f>VLOOKUP($F20,УЧАСТНИКИ!$A$2:$L$1105,3,FALSE)</f>
        <v>Сехин Александр</v>
      </c>
      <c r="C20" s="213" t="str">
        <f>VLOOKUP($F20,УЧАСТНИКИ!$A$2:$L$1105,4,FALSE)</f>
        <v>05.06.1992</v>
      </c>
      <c r="D20" s="97" t="str">
        <f>VLOOKUP($F20,УЧАСТНИКИ!$A$2:$L$1105,5,FALSE)</f>
        <v>Москва Брянская область</v>
      </c>
      <c r="E20" s="214" t="str">
        <f>VLOOKUP($F20,УЧАСТНИКИ!$A$2:$L$1105,8,FALSE)</f>
        <v>МС</v>
      </c>
      <c r="F20" s="212" t="s">
        <v>1117</v>
      </c>
      <c r="G20" s="212"/>
      <c r="H20" s="212"/>
      <c r="I20" s="212"/>
      <c r="J20" s="212"/>
      <c r="K20" s="175"/>
      <c r="L20" s="215"/>
      <c r="M20" s="215"/>
      <c r="N20" s="215"/>
      <c r="O20" s="215"/>
      <c r="P20" s="213"/>
      <c r="Q20" s="79"/>
      <c r="R20" s="79"/>
    </row>
    <row r="21" spans="1:18" hidden="1" outlineLevel="1" x14ac:dyDescent="0.2">
      <c r="A21" s="212"/>
      <c r="B21" s="95"/>
      <c r="C21" s="213"/>
      <c r="D21" s="97"/>
      <c r="E21" s="214" t="e">
        <f>VLOOKUP($F21,УЧАСТНИКИ!$A$2:$L$1105,8,FALSE)</f>
        <v>#N/A</v>
      </c>
      <c r="F21" s="212"/>
      <c r="G21" s="212"/>
      <c r="H21" s="212"/>
      <c r="I21" s="212"/>
      <c r="J21" s="212"/>
      <c r="K21" s="175"/>
      <c r="L21" s="215"/>
      <c r="M21" s="215"/>
      <c r="N21" s="215"/>
      <c r="O21" s="215"/>
      <c r="P21" s="213"/>
      <c r="Q21" s="79"/>
      <c r="R21" s="79"/>
    </row>
    <row r="22" spans="1:18" ht="25.5" collapsed="1" x14ac:dyDescent="0.2">
      <c r="A22" s="212" t="s">
        <v>40</v>
      </c>
      <c r="B22" s="95" t="str">
        <f>VLOOKUP($F22,УЧАСТНИКИ!$A$2:$L$1105,3,FALSE)</f>
        <v>Губин Евгений</v>
      </c>
      <c r="C22" s="213" t="str">
        <f>VLOOKUP($F22,УЧАСТНИКИ!$A$2:$L$1105,4,FALSE)</f>
        <v>02.07.1997</v>
      </c>
      <c r="D22" s="97" t="str">
        <f>VLOOKUP($F22,УЧАСТНИКИ!$A$2:$L$1105,5,FALSE)</f>
        <v>Москва Челябинская область</v>
      </c>
      <c r="E22" s="214" t="str">
        <f>VLOOKUP($F22,УЧАСТНИКИ!$A$2:$L$1105,8,FALSE)</f>
        <v>КМС</v>
      </c>
      <c r="F22" s="212" t="s">
        <v>66</v>
      </c>
      <c r="G22" s="212"/>
      <c r="H22" s="212"/>
      <c r="I22" s="212"/>
      <c r="J22" s="212"/>
      <c r="K22" s="175"/>
      <c r="L22" s="215"/>
      <c r="M22" s="215"/>
      <c r="N22" s="215"/>
      <c r="O22" s="215"/>
      <c r="P22" s="213"/>
      <c r="Q22" s="79"/>
      <c r="R22" s="79"/>
    </row>
    <row r="23" spans="1:18" hidden="1" outlineLevel="1" x14ac:dyDescent="0.2">
      <c r="A23" s="212"/>
      <c r="B23" s="95"/>
      <c r="C23" s="213"/>
      <c r="D23" s="97"/>
      <c r="E23" s="214" t="e">
        <f>VLOOKUP($F23,УЧАСТНИКИ!$A$2:$L$1105,8,FALSE)</f>
        <v>#N/A</v>
      </c>
      <c r="F23" s="212"/>
      <c r="G23" s="212"/>
      <c r="H23" s="212"/>
      <c r="I23" s="212"/>
      <c r="J23" s="212"/>
      <c r="K23" s="175"/>
      <c r="L23" s="215"/>
      <c r="M23" s="215"/>
      <c r="N23" s="215"/>
      <c r="O23" s="215"/>
      <c r="P23" s="213"/>
      <c r="Q23" s="79"/>
      <c r="R23" s="79"/>
    </row>
    <row r="24" spans="1:18" collapsed="1" x14ac:dyDescent="0.2">
      <c r="A24" s="212" t="s">
        <v>61</v>
      </c>
      <c r="B24" s="95" t="str">
        <f>VLOOKUP($F24,УЧАСТНИКИ!$A$2:$L$1105,3,FALSE)</f>
        <v>Муравьев Виталий</v>
      </c>
      <c r="C24" s="213" t="str">
        <f>VLOOKUP($F24,УЧАСТНИКИ!$A$2:$L$1105,4,FALSE)</f>
        <v>01.10.1993</v>
      </c>
      <c r="D24" s="97" t="str">
        <f>VLOOKUP($F24,УЧАСТНИКИ!$A$2:$L$1105,5,FALSE)</f>
        <v xml:space="preserve">Красноярский край </v>
      </c>
      <c r="E24" s="214" t="str">
        <f>VLOOKUP($F24,УЧАСТНИКИ!$A$2:$L$1105,8,FALSE)</f>
        <v>МС</v>
      </c>
      <c r="F24" s="212" t="s">
        <v>1095</v>
      </c>
      <c r="G24" s="212"/>
      <c r="H24" s="212"/>
      <c r="I24" s="212"/>
      <c r="J24" s="212"/>
      <c r="K24" s="175"/>
      <c r="L24" s="215"/>
      <c r="M24" s="215"/>
      <c r="N24" s="215"/>
      <c r="O24" s="215"/>
      <c r="P24" s="213"/>
      <c r="Q24" s="79"/>
      <c r="R24" s="79"/>
    </row>
    <row r="25" spans="1:18" hidden="1" outlineLevel="1" x14ac:dyDescent="0.2">
      <c r="A25" s="212"/>
      <c r="B25" s="95"/>
      <c r="C25" s="213"/>
      <c r="D25" s="97"/>
      <c r="E25" s="214" t="e">
        <f>VLOOKUP($F25,УЧАСТНИКИ!$A$2:$L$1105,8,FALSE)</f>
        <v>#N/A</v>
      </c>
      <c r="F25" s="212"/>
      <c r="G25" s="212"/>
      <c r="H25" s="212"/>
      <c r="I25" s="212"/>
      <c r="J25" s="212"/>
      <c r="K25" s="175"/>
      <c r="L25" s="215"/>
      <c r="M25" s="215"/>
      <c r="N25" s="215"/>
      <c r="O25" s="215"/>
      <c r="P25" s="213"/>
      <c r="Q25" s="79"/>
      <c r="R25" s="79"/>
    </row>
    <row r="26" spans="1:18" ht="25.5" collapsed="1" x14ac:dyDescent="0.2">
      <c r="A26" s="212" t="s">
        <v>68</v>
      </c>
      <c r="B26" s="95" t="str">
        <f>VLOOKUP($F26,УЧАСТНИКИ!$A$2:$L$1105,3,FALSE)</f>
        <v>Примак Артём</v>
      </c>
      <c r="C26" s="213" t="str">
        <f>VLOOKUP($F26,УЧАСТНИКИ!$A$2:$L$1105,4,FALSE)</f>
        <v>14.01.1993</v>
      </c>
      <c r="D26" s="97" t="str">
        <f>VLOOKUP($F26,УЧАСТНИКИ!$A$2:$L$1105,5,FALSE)</f>
        <v>Краснодарский край Хабаровский край</v>
      </c>
      <c r="E26" s="214" t="str">
        <f>VLOOKUP($F26,УЧАСТНИКИ!$A$2:$L$1105,8,FALSE)</f>
        <v>МСМК</v>
      </c>
      <c r="F26" s="212" t="s">
        <v>1134</v>
      </c>
      <c r="G26" s="212"/>
      <c r="H26" s="212"/>
      <c r="I26" s="212"/>
      <c r="J26" s="212"/>
      <c r="K26" s="175"/>
      <c r="L26" s="215"/>
      <c r="M26" s="215"/>
      <c r="N26" s="215"/>
      <c r="O26" s="215"/>
      <c r="P26" s="213"/>
      <c r="Q26" s="79"/>
      <c r="R26" s="79"/>
    </row>
    <row r="27" spans="1:18" hidden="1" outlineLevel="1" x14ac:dyDescent="0.2">
      <c r="A27" s="212"/>
      <c r="B27" s="95"/>
      <c r="C27" s="213"/>
      <c r="D27" s="97"/>
      <c r="E27" s="214" t="e">
        <f>VLOOKUP($F27,УЧАСТНИКИ!$A$2:$L$1105,8,FALSE)</f>
        <v>#N/A</v>
      </c>
      <c r="F27" s="212"/>
      <c r="G27" s="212"/>
      <c r="H27" s="212"/>
      <c r="I27" s="212"/>
      <c r="J27" s="212"/>
      <c r="K27" s="175"/>
      <c r="L27" s="215"/>
      <c r="M27" s="215"/>
      <c r="N27" s="215"/>
      <c r="O27" s="215"/>
      <c r="P27" s="213"/>
      <c r="Q27" s="79"/>
      <c r="R27" s="79"/>
    </row>
    <row r="28" spans="1:18" collapsed="1" x14ac:dyDescent="0.2">
      <c r="A28" s="212" t="s">
        <v>67</v>
      </c>
      <c r="B28" s="95" t="str">
        <f>VLOOKUP($F28,УЧАСТНИКИ!$A$2:$L$1105,3,FALSE)</f>
        <v>Бубнов Денис</v>
      </c>
      <c r="C28" s="213" t="str">
        <f>VLOOKUP($F28,УЧАСТНИКИ!$A$2:$L$1105,4,FALSE)</f>
        <v>05.07.2000</v>
      </c>
      <c r="D28" s="97" t="str">
        <f>VLOOKUP($F28,УЧАСТНИКИ!$A$2:$L$1105,5,FALSE)</f>
        <v xml:space="preserve">Красноярский край </v>
      </c>
      <c r="E28" s="214" t="str">
        <f>VLOOKUP($F28,УЧАСТНИКИ!$A$2:$L$1105,8,FALSE)</f>
        <v>КМС</v>
      </c>
      <c r="F28" s="212" t="s">
        <v>1094</v>
      </c>
      <c r="G28" s="212"/>
      <c r="H28" s="212"/>
      <c r="I28" s="212"/>
      <c r="J28" s="212"/>
      <c r="K28" s="175"/>
      <c r="L28" s="215"/>
      <c r="M28" s="215"/>
      <c r="N28" s="215"/>
      <c r="O28" s="215"/>
      <c r="P28" s="213"/>
      <c r="Q28" s="79"/>
      <c r="R28" s="79"/>
    </row>
    <row r="29" spans="1:18" hidden="1" outlineLevel="1" x14ac:dyDescent="0.2">
      <c r="A29" s="212" t="s">
        <v>65</v>
      </c>
      <c r="B29" s="95"/>
      <c r="C29" s="213"/>
      <c r="D29" s="97"/>
      <c r="E29" s="214" t="e">
        <f>VLOOKUP($F29,УЧАСТНИКИ!$A$2:$L$1105,8,FALSE)</f>
        <v>#N/A</v>
      </c>
      <c r="F29" s="212"/>
      <c r="G29" s="212"/>
      <c r="H29" s="212"/>
      <c r="I29" s="212"/>
      <c r="J29" s="212"/>
      <c r="K29" s="175"/>
      <c r="L29" s="215"/>
      <c r="M29" s="215"/>
      <c r="N29" s="215"/>
      <c r="O29" s="215"/>
      <c r="P29" s="213"/>
      <c r="Q29" s="79"/>
      <c r="R29" s="79"/>
    </row>
    <row r="30" spans="1:18" collapsed="1" x14ac:dyDescent="0.2">
      <c r="A30" s="212" t="s">
        <v>66</v>
      </c>
      <c r="B30" s="95" t="str">
        <f>VLOOKUP($F30,УЧАСТНИКИ!$A$2:$L$1105,3,FALSE)</f>
        <v>Неделько Антон</v>
      </c>
      <c r="C30" s="213" t="str">
        <f>VLOOKUP($F30,УЧАСТНИКИ!$A$2:$L$1105,4,FALSE)</f>
        <v>14.04.1994</v>
      </c>
      <c r="D30" s="97" t="str">
        <f>VLOOKUP($F30,УЧАСТНИКИ!$A$2:$L$1105,5,FALSE)</f>
        <v xml:space="preserve">Краснодарский край </v>
      </c>
      <c r="E30" s="214" t="str">
        <f>VLOOKUP($F30,УЧАСТНИКИ!$A$2:$L$1105,8,FALSE)</f>
        <v>КМС</v>
      </c>
      <c r="F30" s="212" t="s">
        <v>1129</v>
      </c>
      <c r="G30" s="212"/>
      <c r="H30" s="212"/>
      <c r="I30" s="212"/>
      <c r="J30" s="212"/>
      <c r="K30" s="175"/>
      <c r="L30" s="215"/>
      <c r="M30" s="215"/>
      <c r="N30" s="215"/>
      <c r="O30" s="215"/>
      <c r="P30" s="213"/>
      <c r="Q30" s="79"/>
      <c r="R30" s="79"/>
    </row>
    <row r="31" spans="1:18" hidden="1" outlineLevel="1" x14ac:dyDescent="0.2">
      <c r="A31" s="212" t="s">
        <v>63</v>
      </c>
      <c r="B31" s="95"/>
      <c r="C31" s="213"/>
      <c r="D31" s="97"/>
      <c r="E31" s="214" t="e">
        <f>VLOOKUP($F31,УЧАСТНИКИ!$A$2:$L$1105,8,FALSE)</f>
        <v>#N/A</v>
      </c>
      <c r="F31" s="212"/>
      <c r="G31" s="212"/>
      <c r="H31" s="212"/>
      <c r="I31" s="212"/>
      <c r="J31" s="212"/>
      <c r="K31" s="175"/>
      <c r="L31" s="215"/>
      <c r="M31" s="215"/>
      <c r="N31" s="215"/>
      <c r="O31" s="215"/>
      <c r="P31" s="213"/>
      <c r="Q31" s="79"/>
      <c r="R31" s="79"/>
    </row>
    <row r="32" spans="1:18" ht="38.25" collapsed="1" x14ac:dyDescent="0.2">
      <c r="A32" s="212" t="s">
        <v>65</v>
      </c>
      <c r="B32" s="95" t="str">
        <f>VLOOKUP($F32,УЧАСТНИКИ!$A$2:$L$1105,3,FALSE)</f>
        <v>Челноков Константин</v>
      </c>
      <c r="C32" s="213" t="str">
        <f>VLOOKUP($F32,УЧАСТНИКИ!$A$2:$L$1105,4,FALSE)</f>
        <v>01.11.1986</v>
      </c>
      <c r="D32" s="97" t="str">
        <f>VLOOKUP($F32,УЧАСТНИКИ!$A$2:$L$1105,5,FALSE)</f>
        <v>Краснодарский край Карачаево-Черкесская республика</v>
      </c>
      <c r="E32" s="214" t="str">
        <f>VLOOKUP($F32,УЧАСТНИКИ!$A$2:$L$1105,8,FALSE)</f>
        <v>МС</v>
      </c>
      <c r="F32" s="212" t="s">
        <v>1138</v>
      </c>
      <c r="G32" s="212"/>
      <c r="H32" s="212"/>
      <c r="I32" s="212"/>
      <c r="J32" s="212"/>
      <c r="K32" s="175"/>
      <c r="L32" s="215"/>
      <c r="M32" s="215"/>
      <c r="N32" s="215"/>
      <c r="O32" s="215"/>
      <c r="P32" s="213"/>
      <c r="Q32" s="79"/>
      <c r="R32" s="79"/>
    </row>
    <row r="33" spans="1:18" hidden="1" outlineLevel="1" x14ac:dyDescent="0.2">
      <c r="A33" s="212" t="s">
        <v>69</v>
      </c>
      <c r="B33" s="95"/>
      <c r="C33" s="213"/>
      <c r="D33" s="97"/>
      <c r="E33" s="214" t="e">
        <f>VLOOKUP($F33,УЧАСТНИКИ!$A$2:$L$1105,8,FALSE)</f>
        <v>#N/A</v>
      </c>
      <c r="F33" s="212"/>
      <c r="G33" s="212"/>
      <c r="H33" s="212"/>
      <c r="I33" s="212"/>
      <c r="J33" s="212"/>
      <c r="K33" s="175"/>
      <c r="L33" s="215"/>
      <c r="M33" s="215"/>
      <c r="N33" s="215"/>
      <c r="O33" s="215"/>
      <c r="P33" s="213"/>
      <c r="Q33" s="79"/>
      <c r="R33" s="79"/>
    </row>
    <row r="34" spans="1:18" collapsed="1" x14ac:dyDescent="0.2">
      <c r="A34" s="212" t="s">
        <v>64</v>
      </c>
      <c r="B34" s="95" t="str">
        <f>VLOOKUP($F34,УЧАСТНИКИ!$A$2:$L$1105,3,FALSE)</f>
        <v>Новиков Илья</v>
      </c>
      <c r="C34" s="213" t="str">
        <f>VLOOKUP($F34,УЧАСТНИКИ!$A$2:$L$1105,4,FALSE)</f>
        <v>08.09.1996</v>
      </c>
      <c r="D34" s="97" t="str">
        <f>VLOOKUP($F34,УЧАСТНИКИ!$A$2:$L$1105,5,FALSE)</f>
        <v xml:space="preserve">Республика Карелия </v>
      </c>
      <c r="E34" s="214" t="str">
        <f>VLOOKUP($F34,УЧАСТНИКИ!$A$2:$L$1105,8,FALSE)</f>
        <v>КМС</v>
      </c>
      <c r="F34" s="212" t="s">
        <v>1256</v>
      </c>
      <c r="G34" s="212"/>
      <c r="H34" s="212"/>
      <c r="I34" s="212"/>
      <c r="J34" s="212"/>
      <c r="K34" s="175"/>
      <c r="L34" s="215"/>
      <c r="M34" s="215"/>
      <c r="N34" s="215"/>
      <c r="O34" s="215"/>
      <c r="P34" s="213"/>
      <c r="Q34" s="79"/>
      <c r="R34" s="79"/>
    </row>
    <row r="35" spans="1:18" hidden="1" outlineLevel="1" x14ac:dyDescent="0.2">
      <c r="A35" s="212" t="s">
        <v>71</v>
      </c>
      <c r="B35" s="95"/>
      <c r="C35" s="213"/>
      <c r="D35" s="97"/>
      <c r="E35" s="214" t="e">
        <f>VLOOKUP($F35,УЧАСТНИКИ!$A$2:$L$1105,8,FALSE)</f>
        <v>#N/A</v>
      </c>
      <c r="F35" s="212"/>
      <c r="G35" s="212"/>
      <c r="H35" s="212"/>
      <c r="I35" s="212"/>
      <c r="J35" s="212"/>
      <c r="K35" s="175"/>
      <c r="L35" s="215"/>
      <c r="M35" s="215"/>
      <c r="N35" s="215"/>
      <c r="O35" s="215"/>
      <c r="P35" s="213"/>
      <c r="Q35" s="79"/>
      <c r="R35" s="79"/>
    </row>
    <row r="36" spans="1:18" ht="25.5" collapsed="1" x14ac:dyDescent="0.2">
      <c r="A36" s="212" t="s">
        <v>63</v>
      </c>
      <c r="B36" s="95" t="str">
        <f>VLOOKUP($F36,УЧАСТНИКИ!$A$2:$L$1105,3,FALSE)</f>
        <v>Богданов Денис</v>
      </c>
      <c r="C36" s="213" t="str">
        <f>VLOOKUP($F36,УЧАСТНИКИ!$A$2:$L$1105,4,FALSE)</f>
        <v>02.04.1991</v>
      </c>
      <c r="D36" s="97" t="str">
        <f>VLOOKUP($F36,УЧАСТНИКИ!$A$2:$L$1105,5,FALSE)</f>
        <v>Волгоградская область Москва</v>
      </c>
      <c r="E36" s="214" t="str">
        <f>VLOOKUP($F36,УЧАСТНИКИ!$A$2:$L$1105,8,FALSE)</f>
        <v>МС</v>
      </c>
      <c r="F36" s="212" t="s">
        <v>39</v>
      </c>
      <c r="G36" s="212"/>
      <c r="H36" s="212"/>
      <c r="I36" s="212"/>
      <c r="J36" s="212"/>
      <c r="K36" s="175"/>
      <c r="L36" s="215"/>
      <c r="M36" s="215"/>
      <c r="N36" s="215"/>
      <c r="O36" s="215"/>
      <c r="P36" s="213"/>
      <c r="Q36" s="79"/>
      <c r="R36" s="79"/>
    </row>
    <row r="37" spans="1:18" hidden="1" outlineLevel="1" x14ac:dyDescent="0.2">
      <c r="A37" s="212" t="s">
        <v>67</v>
      </c>
      <c r="B37" s="95"/>
      <c r="C37" s="213"/>
      <c r="D37" s="97"/>
      <c r="E37" s="214" t="e">
        <f>VLOOKUP($F37,УЧАСТНИКИ!$A$2:$L$1105,8,FALSE)</f>
        <v>#N/A</v>
      </c>
      <c r="F37" s="212"/>
      <c r="G37" s="212"/>
      <c r="H37" s="212"/>
      <c r="I37" s="212"/>
      <c r="J37" s="212"/>
      <c r="K37" s="175"/>
      <c r="L37" s="215"/>
      <c r="M37" s="215"/>
      <c r="N37" s="215"/>
      <c r="O37" s="215"/>
      <c r="P37" s="213"/>
      <c r="Q37" s="79"/>
      <c r="R37" s="79"/>
    </row>
    <row r="38" spans="1:18" collapsed="1" x14ac:dyDescent="0.2">
      <c r="A38" s="212" t="s">
        <v>62</v>
      </c>
      <c r="B38" s="95" t="str">
        <f>VLOOKUP($F38,УЧАСТНИКИ!$A$2:$L$1105,3,FALSE)</f>
        <v>Михайловский Сергей</v>
      </c>
      <c r="C38" s="213" t="str">
        <f>VLOOKUP($F38,УЧАСТНИКИ!$A$2:$L$1105,4,FALSE)</f>
        <v>20.05.1987</v>
      </c>
      <c r="D38" s="97" t="str">
        <f>VLOOKUP($F38,УЧАСТНИКИ!$A$2:$L$1105,5,FALSE)</f>
        <v xml:space="preserve">Краснодарский край </v>
      </c>
      <c r="E38" s="214" t="str">
        <f>VLOOKUP($F38,УЧАСТНИКИ!$A$2:$L$1105,8,FALSE)</f>
        <v>МСМК</v>
      </c>
      <c r="F38" s="212" t="s">
        <v>119</v>
      </c>
      <c r="G38" s="212"/>
      <c r="H38" s="212"/>
      <c r="I38" s="212"/>
      <c r="J38" s="212"/>
      <c r="K38" s="175"/>
      <c r="L38" s="215"/>
      <c r="M38" s="215"/>
      <c r="N38" s="215"/>
      <c r="O38" s="215"/>
      <c r="P38" s="213"/>
      <c r="Q38" s="79"/>
      <c r="R38" s="79"/>
    </row>
    <row r="39" spans="1:18" hidden="1" outlineLevel="1" x14ac:dyDescent="0.2">
      <c r="A39" s="212" t="s">
        <v>65</v>
      </c>
      <c r="B39" s="95"/>
      <c r="C39" s="213"/>
      <c r="D39" s="97"/>
      <c r="E39" s="214" t="e">
        <f>VLOOKUP($F39,УЧАСТНИКИ!$A$2:$L$1105,8,FALSE)</f>
        <v>#N/A</v>
      </c>
      <c r="F39" s="212"/>
      <c r="G39" s="212"/>
      <c r="H39" s="212"/>
      <c r="I39" s="212"/>
      <c r="J39" s="212"/>
      <c r="K39" s="175"/>
      <c r="L39" s="215"/>
      <c r="M39" s="215"/>
      <c r="N39" s="215"/>
      <c r="O39" s="215"/>
      <c r="P39" s="213"/>
      <c r="Q39" s="79"/>
      <c r="R39" s="79"/>
    </row>
    <row r="40" spans="1:18" collapsed="1" x14ac:dyDescent="0.2">
      <c r="A40" s="212" t="s">
        <v>69</v>
      </c>
      <c r="B40" s="95" t="str">
        <f>VLOOKUP($F40,УЧАСТНИКИ!$A$2:$L$1105,3,FALSE)</f>
        <v>Солопов Илья</v>
      </c>
      <c r="C40" s="213" t="str">
        <f>VLOOKUP($F40,УЧАСТНИКИ!$A$2:$L$1105,4,FALSE)</f>
        <v>21.10.1999</v>
      </c>
      <c r="D40" s="97" t="str">
        <f>VLOOKUP($F40,УЧАСТНИКИ!$A$2:$L$1105,5,FALSE)</f>
        <v xml:space="preserve">Ставропольский край </v>
      </c>
      <c r="E40" s="214" t="str">
        <f>VLOOKUP($F40,УЧАСТНИКИ!$A$2:$L$1105,8,FALSE)</f>
        <v>КМС</v>
      </c>
      <c r="F40" s="212" t="s">
        <v>1107</v>
      </c>
      <c r="G40" s="212"/>
      <c r="H40" s="212"/>
      <c r="I40" s="212"/>
      <c r="J40" s="212"/>
      <c r="K40" s="175"/>
      <c r="L40" s="215"/>
      <c r="M40" s="215"/>
      <c r="N40" s="215"/>
      <c r="O40" s="215"/>
      <c r="P40" s="213"/>
      <c r="Q40" s="79"/>
      <c r="R40" s="79"/>
    </row>
    <row r="41" spans="1:18" hidden="1" outlineLevel="1" x14ac:dyDescent="0.2">
      <c r="A41" s="212" t="s">
        <v>63</v>
      </c>
      <c r="B41" s="95"/>
      <c r="C41" s="213"/>
      <c r="D41" s="97"/>
      <c r="E41" s="214" t="e">
        <f>VLOOKUP($F41,УЧАСТНИКИ!$A$2:$L$1105,8,FALSE)</f>
        <v>#N/A</v>
      </c>
      <c r="F41" s="212"/>
      <c r="G41" s="212"/>
      <c r="H41" s="212"/>
      <c r="I41" s="212"/>
      <c r="J41" s="212"/>
      <c r="K41" s="175"/>
      <c r="L41" s="215"/>
      <c r="M41" s="215"/>
      <c r="N41" s="215"/>
      <c r="O41" s="215"/>
      <c r="P41" s="213"/>
      <c r="Q41" s="79"/>
      <c r="R41" s="79"/>
    </row>
    <row r="42" spans="1:18" collapsed="1" x14ac:dyDescent="0.2">
      <c r="A42" s="212" t="s">
        <v>70</v>
      </c>
      <c r="B42" s="95" t="str">
        <f>VLOOKUP($F42,УЧАСТНИКИ!$A$2:$L$1105,3,FALSE)</f>
        <v>Полянский Сергей</v>
      </c>
      <c r="C42" s="213" t="str">
        <f>VLOOKUP($F42,УЧАСТНИКИ!$A$2:$L$1105,4,FALSE)</f>
        <v>29.10.1989</v>
      </c>
      <c r="D42" s="97" t="str">
        <f>VLOOKUP($F42,УЧАСТНИКИ!$A$2:$L$1105,5,FALSE)</f>
        <v xml:space="preserve">Краснодарский край </v>
      </c>
      <c r="E42" s="214" t="str">
        <f>VLOOKUP($F42,УЧАСТНИКИ!$A$2:$L$1105,8,FALSE)</f>
        <v>МСМК</v>
      </c>
      <c r="F42" s="212" t="s">
        <v>1133</v>
      </c>
      <c r="G42" s="212"/>
      <c r="H42" s="212"/>
      <c r="I42" s="212"/>
      <c r="J42" s="212"/>
      <c r="K42" s="175"/>
      <c r="L42" s="215"/>
      <c r="M42" s="215"/>
      <c r="N42" s="215"/>
      <c r="O42" s="215"/>
      <c r="P42" s="213"/>
      <c r="Q42" s="79"/>
      <c r="R42" s="79"/>
    </row>
    <row r="43" spans="1:18" hidden="1" outlineLevel="1" x14ac:dyDescent="0.2">
      <c r="A43" s="212" t="s">
        <v>69</v>
      </c>
      <c r="B43" s="95"/>
      <c r="C43" s="213"/>
      <c r="D43" s="97"/>
      <c r="E43" s="214" t="e">
        <f>VLOOKUP($F43,УЧАСТНИКИ!$A$2:$L$1105,8,FALSE)</f>
        <v>#N/A</v>
      </c>
      <c r="F43" s="212"/>
      <c r="G43" s="212"/>
      <c r="H43" s="212"/>
      <c r="I43" s="212"/>
      <c r="J43" s="212"/>
      <c r="K43" s="175"/>
      <c r="L43" s="215"/>
      <c r="M43" s="215"/>
      <c r="N43" s="215"/>
      <c r="O43" s="215"/>
      <c r="P43" s="213"/>
      <c r="Q43" s="79"/>
      <c r="R43" s="79"/>
    </row>
    <row r="44" spans="1:18" collapsed="1" x14ac:dyDescent="0.2">
      <c r="A44" s="212" t="s">
        <v>71</v>
      </c>
      <c r="B44" s="95" t="str">
        <f>VLOOKUP($F44,УЧАСТНИКИ!$A$2:$L$1105,3,FALSE)</f>
        <v>Босенков Никита</v>
      </c>
      <c r="C44" s="213" t="str">
        <f>VLOOKUP($F44,УЧАСТНИКИ!$A$2:$L$1105,4,FALSE)</f>
        <v>01.09.2001</v>
      </c>
      <c r="D44" s="97" t="str">
        <f>VLOOKUP($F44,УЧАСТНИКИ!$A$2:$L$1105,5,FALSE)</f>
        <v xml:space="preserve">Оренбургская область </v>
      </c>
      <c r="E44" s="214" t="str">
        <f>VLOOKUP($F44,УЧАСТНИКИ!$A$2:$L$1105,8,FALSE)</f>
        <v>1</v>
      </c>
      <c r="F44" s="212" t="s">
        <v>1101</v>
      </c>
      <c r="G44" s="212"/>
      <c r="H44" s="212"/>
      <c r="I44" s="212"/>
      <c r="J44" s="212"/>
      <c r="K44" s="175"/>
      <c r="L44" s="215"/>
      <c r="M44" s="215"/>
      <c r="N44" s="215"/>
      <c r="O44" s="215"/>
      <c r="P44" s="213"/>
      <c r="Q44" s="79"/>
      <c r="R44" s="79"/>
    </row>
    <row r="45" spans="1:18" hidden="1" outlineLevel="1" collapsed="1" x14ac:dyDescent="0.2">
      <c r="A45" s="212" t="s">
        <v>68</v>
      </c>
      <c r="B45" s="95"/>
      <c r="C45" s="213"/>
      <c r="D45" s="97"/>
      <c r="E45" s="214" t="e">
        <f>VLOOKUP($F45,УЧАСТНИКИ!$A$2:$L$1105,8,FALSE)</f>
        <v>#N/A</v>
      </c>
      <c r="F45" s="212"/>
      <c r="G45" s="212"/>
      <c r="H45" s="212"/>
      <c r="I45" s="212"/>
      <c r="J45" s="212"/>
      <c r="K45" s="175"/>
      <c r="L45" s="215"/>
      <c r="M45" s="215"/>
      <c r="N45" s="215"/>
      <c r="O45" s="215"/>
      <c r="P45" s="213"/>
      <c r="Q45" s="79"/>
      <c r="R45" s="79"/>
    </row>
    <row r="46" spans="1:18" ht="25.5" collapsed="1" x14ac:dyDescent="0.2">
      <c r="A46" s="212" t="s">
        <v>72</v>
      </c>
      <c r="B46" s="95" t="str">
        <f>VLOOKUP($F46,УЧАСТНИКИ!$A$2:$L$1105,3,FALSE)</f>
        <v>Кутуев Раиль</v>
      </c>
      <c r="C46" s="213" t="str">
        <f>VLOOKUP($F46,УЧАСТНИКИ!$A$2:$L$1105,4,FALSE)</f>
        <v>06.08.1996</v>
      </c>
      <c r="D46" s="97" t="str">
        <f>VLOOKUP($F46,УЧАСТНИКИ!$A$2:$L$1105,5,FALSE)</f>
        <v>Москва Оренбургская область</v>
      </c>
      <c r="E46" s="214" t="str">
        <f>VLOOKUP($F46,УЧАСТНИКИ!$A$2:$L$1105,8,FALSE)</f>
        <v>МСМК</v>
      </c>
      <c r="F46" s="212" t="s">
        <v>1102</v>
      </c>
      <c r="G46" s="212"/>
      <c r="H46" s="212"/>
      <c r="I46" s="212"/>
      <c r="J46" s="212"/>
      <c r="K46" s="175"/>
      <c r="L46" s="215"/>
      <c r="M46" s="215"/>
      <c r="N46" s="215"/>
      <c r="O46" s="215"/>
      <c r="P46" s="213"/>
      <c r="Q46" s="79"/>
      <c r="R46" s="79"/>
    </row>
    <row r="47" spans="1:18" hidden="1" outlineLevel="1" x14ac:dyDescent="0.2">
      <c r="A47" s="212"/>
      <c r="B47" s="95"/>
      <c r="C47" s="213"/>
      <c r="D47" s="97"/>
      <c r="E47" s="214" t="e">
        <f>VLOOKUP($F47,УЧАСТНИКИ!$A$2:$L$1105,8,FALSE)</f>
        <v>#N/A</v>
      </c>
      <c r="F47" s="212"/>
      <c r="G47" s="212"/>
      <c r="H47" s="212"/>
      <c r="I47" s="212"/>
      <c r="J47" s="212"/>
      <c r="K47" s="175"/>
      <c r="L47" s="215"/>
      <c r="M47" s="215"/>
      <c r="N47" s="215"/>
      <c r="O47" s="215"/>
      <c r="P47" s="213"/>
      <c r="Q47" s="79"/>
      <c r="R47" s="79"/>
    </row>
    <row r="48" spans="1:18" collapsed="1" x14ac:dyDescent="0.2">
      <c r="A48" s="212" t="s">
        <v>73</v>
      </c>
      <c r="B48" s="95" t="str">
        <f>VLOOKUP($F48,УЧАСТНИКИ!$A$2:$L$1105,3,FALSE)</f>
        <v>Ткач Роман</v>
      </c>
      <c r="C48" s="213" t="str">
        <f>VLOOKUP($F48,УЧАСТНИКИ!$A$2:$L$1105,4,FALSE)</f>
        <v>28.07.1991</v>
      </c>
      <c r="D48" s="97" t="str">
        <f>VLOOKUP($F48,УЧАСТНИКИ!$A$2:$L$1105,5,FALSE)</f>
        <v xml:space="preserve">Москва </v>
      </c>
      <c r="E48" s="214" t="str">
        <f>VLOOKUP($F48,УЧАСТНИКИ!$A$2:$L$1105,8,FALSE)</f>
        <v>КМС</v>
      </c>
      <c r="F48" s="212" t="s">
        <v>1119</v>
      </c>
      <c r="G48" s="212"/>
      <c r="H48" s="212"/>
      <c r="I48" s="212"/>
      <c r="J48" s="212"/>
      <c r="K48" s="175"/>
      <c r="L48" s="215"/>
      <c r="M48" s="215"/>
      <c r="N48" s="215"/>
      <c r="O48" s="215"/>
      <c r="P48" s="213"/>
      <c r="Q48" s="79"/>
      <c r="R48" s="79"/>
    </row>
    <row r="49" spans="1:47" ht="13.5" hidden="1" customHeight="1" outlineLevel="1" x14ac:dyDescent="0.2">
      <c r="A49" s="212"/>
      <c r="B49" s="95"/>
      <c r="C49" s="213"/>
      <c r="D49" s="95"/>
      <c r="E49" s="214" t="e">
        <f>VLOOKUP($F49,УЧАСТНИКИ!$A$2:$L$1105,8,FALSE)</f>
        <v>#N/A</v>
      </c>
      <c r="F49" s="212"/>
      <c r="G49" s="212"/>
      <c r="H49" s="212"/>
      <c r="I49" s="212"/>
      <c r="J49" s="212"/>
      <c r="K49" s="175"/>
      <c r="L49" s="215"/>
      <c r="M49" s="215"/>
      <c r="N49" s="215"/>
      <c r="O49" s="215"/>
      <c r="P49" s="213" t="e">
        <f>VLOOKUP($F49,УЧАСТНИКИ!$A$2:$L$1105,9,FALSE)</f>
        <v>#N/A</v>
      </c>
      <c r="Q49" s="79"/>
      <c r="R49" s="79"/>
    </row>
    <row r="50" spans="1:47" ht="13.5" hidden="1" customHeight="1" collapsed="1" x14ac:dyDescent="0.2">
      <c r="A50" s="212" t="s">
        <v>74</v>
      </c>
      <c r="B50" s="95" t="e">
        <f>VLOOKUP($F50,УЧАСТНИКИ!$A$2:$L$1105,3,FALSE)</f>
        <v>#N/A</v>
      </c>
      <c r="C50" s="213" t="e">
        <f>VLOOKUP($F50,УЧАСТНИКИ!$A$2:$L$1105,4,FALSE)</f>
        <v>#N/A</v>
      </c>
      <c r="D50" s="95" t="e">
        <f>VLOOKUP($F50,УЧАСТНИКИ!$A$2:$L$1105,5,FALSE)</f>
        <v>#N/A</v>
      </c>
      <c r="E50" s="214" t="e">
        <f>VLOOKUP($F50,УЧАСТНИКИ!$A$2:$L$1105,8,FALSE)</f>
        <v>#N/A</v>
      </c>
      <c r="F50" s="212"/>
      <c r="G50" s="212"/>
      <c r="H50" s="212"/>
      <c r="I50" s="212"/>
      <c r="J50" s="212"/>
      <c r="K50" s="175"/>
      <c r="L50" s="215"/>
      <c r="M50" s="215"/>
      <c r="N50" s="215"/>
      <c r="O50" s="215"/>
      <c r="P50" s="213" t="e">
        <f>VLOOKUP($F50,УЧАСТНИКИ!$A$2:$L$1105,9,FALSE)</f>
        <v>#N/A</v>
      </c>
      <c r="Q50" s="79"/>
      <c r="R50" s="79"/>
    </row>
    <row r="51" spans="1:47" ht="13.5" hidden="1" customHeight="1" outlineLevel="1" x14ac:dyDescent="0.2">
      <c r="A51" s="212"/>
      <c r="B51" s="95"/>
      <c r="C51" s="213"/>
      <c r="D51" s="95"/>
      <c r="E51" s="214" t="e">
        <f>VLOOKUP($F51,УЧАСТНИКИ!$A$2:$L$1105,8,FALSE)</f>
        <v>#N/A</v>
      </c>
      <c r="F51" s="212"/>
      <c r="G51" s="212"/>
      <c r="H51" s="212"/>
      <c r="I51" s="212"/>
      <c r="J51" s="212"/>
      <c r="K51" s="175"/>
      <c r="L51" s="215"/>
      <c r="M51" s="215"/>
      <c r="N51" s="215"/>
      <c r="O51" s="215"/>
      <c r="P51" s="213" t="e">
        <f>VLOOKUP($F51,УЧАСТНИКИ!$A$2:$L$1105,9,FALSE)</f>
        <v>#N/A</v>
      </c>
      <c r="Q51" s="79"/>
      <c r="R51" s="79"/>
    </row>
    <row r="52" spans="1:47" ht="13.5" hidden="1" customHeight="1" collapsed="1" x14ac:dyDescent="0.2">
      <c r="A52" s="212" t="s">
        <v>22</v>
      </c>
      <c r="B52" s="95" t="e">
        <f>VLOOKUP($F52,УЧАСТНИКИ!$A$2:$L$1105,3,FALSE)</f>
        <v>#N/A</v>
      </c>
      <c r="C52" s="213" t="e">
        <f>VLOOKUP($F52,УЧАСТНИКИ!$A$2:$L$1105,4,FALSE)</f>
        <v>#N/A</v>
      </c>
      <c r="D52" s="95" t="e">
        <f>VLOOKUP($F52,УЧАСТНИКИ!$A$2:$L$1105,5,FALSE)</f>
        <v>#N/A</v>
      </c>
      <c r="E52" s="214" t="e">
        <f>VLOOKUP($F52,УЧАСТНИКИ!$A$2:$L$1105,8,FALSE)</f>
        <v>#N/A</v>
      </c>
      <c r="F52" s="212"/>
      <c r="G52" s="212"/>
      <c r="H52" s="212"/>
      <c r="I52" s="212"/>
      <c r="J52" s="212"/>
      <c r="K52" s="175"/>
      <c r="L52" s="215"/>
      <c r="M52" s="215"/>
      <c r="N52" s="215"/>
      <c r="O52" s="215"/>
      <c r="P52" s="213" t="e">
        <f>VLOOKUP($F52,УЧАСТНИКИ!$A$2:$L$1105,9,FALSE)</f>
        <v>#N/A</v>
      </c>
      <c r="Q52" s="79"/>
      <c r="R52" s="79"/>
    </row>
    <row r="53" spans="1:47" ht="13.5" hidden="1" customHeight="1" outlineLevel="1" x14ac:dyDescent="0.2">
      <c r="A53" s="74"/>
      <c r="B53" s="75"/>
      <c r="C53" s="78"/>
      <c r="D53" s="75"/>
      <c r="E53" s="138" t="e">
        <f>VLOOKUP($F53,УЧАСТНИКИ!$A$2:$L$1105,8,FALSE)</f>
        <v>#N/A</v>
      </c>
      <c r="F53" s="74"/>
      <c r="G53" s="74"/>
      <c r="H53" s="74"/>
      <c r="I53" s="74"/>
      <c r="J53" s="74"/>
      <c r="K53" s="76"/>
      <c r="L53" s="77"/>
      <c r="M53" s="77"/>
      <c r="N53" s="77"/>
      <c r="O53" s="77"/>
      <c r="P53" s="78" t="e">
        <f>VLOOKUP($F53,УЧАСТНИКИ!$A$2:$L$1105,9,FALSE)</f>
        <v>#N/A</v>
      </c>
      <c r="Q53" s="79"/>
      <c r="R53" s="79"/>
    </row>
    <row r="54" spans="1:47" collapsed="1" x14ac:dyDescent="0.2"/>
    <row r="55" spans="1:47" x14ac:dyDescent="0.2">
      <c r="A55" s="300" t="s">
        <v>3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</row>
    <row r="56" spans="1:47" x14ac:dyDescent="0.2">
      <c r="A56" s="300" t="s">
        <v>4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</row>
    <row r="57" spans="1:47" x14ac:dyDescent="0.2">
      <c r="A57" s="302" t="s">
        <v>5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</row>
    <row r="58" spans="1:47" ht="15.75" x14ac:dyDescent="0.25">
      <c r="A58" s="29"/>
      <c r="B58" s="87"/>
      <c r="C58" s="87"/>
      <c r="D58" s="87"/>
      <c r="E58" s="87"/>
      <c r="F58" s="29"/>
      <c r="G58" s="29"/>
      <c r="H58" s="29"/>
      <c r="I58" s="29"/>
      <c r="J58" s="29"/>
      <c r="K58" s="87"/>
    </row>
    <row r="59" spans="1:47" ht="15.75" x14ac:dyDescent="0.25">
      <c r="A59" s="29"/>
      <c r="B59" s="87"/>
      <c r="C59" s="87"/>
      <c r="D59" s="87"/>
      <c r="E59" s="87"/>
      <c r="F59" s="29"/>
      <c r="G59" s="29"/>
      <c r="H59" s="29"/>
      <c r="I59" s="29"/>
      <c r="J59" s="29"/>
      <c r="K59" s="87"/>
    </row>
    <row r="60" spans="1:47" ht="15.75" x14ac:dyDescent="0.25">
      <c r="A60" s="29"/>
      <c r="B60" s="87"/>
      <c r="C60" s="87"/>
      <c r="D60" s="87"/>
      <c r="E60" s="87"/>
      <c r="F60" s="29"/>
      <c r="G60" s="29"/>
      <c r="H60" s="29"/>
      <c r="I60" s="29"/>
      <c r="J60" s="29"/>
      <c r="K60" s="87"/>
    </row>
    <row r="61" spans="1:47" ht="15.75" x14ac:dyDescent="0.25">
      <c r="A61" s="29"/>
      <c r="B61" s="87"/>
      <c r="C61" s="87"/>
      <c r="D61" s="87"/>
      <c r="E61" s="87"/>
      <c r="F61" s="29"/>
      <c r="G61" s="29"/>
      <c r="H61" s="29"/>
      <c r="I61" s="29"/>
      <c r="J61" s="29"/>
      <c r="K61" s="87"/>
    </row>
    <row r="62" spans="1:47" ht="15.75" x14ac:dyDescent="0.25">
      <c r="A62" s="29"/>
      <c r="B62" s="87"/>
      <c r="C62" s="87"/>
      <c r="D62" s="87"/>
      <c r="E62" s="87"/>
      <c r="F62" s="29"/>
      <c r="G62" s="29"/>
      <c r="H62" s="29"/>
      <c r="I62" s="29"/>
      <c r="J62" s="29"/>
      <c r="K62" s="87"/>
    </row>
    <row r="63" spans="1:47" ht="15.75" x14ac:dyDescent="0.25">
      <c r="A63" s="29"/>
      <c r="B63" s="87"/>
      <c r="C63" s="87"/>
      <c r="D63" s="87"/>
      <c r="E63" s="87"/>
      <c r="F63" s="29"/>
      <c r="G63" s="29"/>
      <c r="H63" s="29"/>
      <c r="I63" s="29"/>
      <c r="J63" s="29"/>
      <c r="K63" s="87"/>
    </row>
    <row r="64" spans="1:47" ht="15.75" x14ac:dyDescent="0.25">
      <c r="A64" s="29"/>
      <c r="B64" s="87"/>
      <c r="C64" s="87"/>
      <c r="D64" s="87"/>
      <c r="E64" s="87"/>
      <c r="F64" s="29"/>
      <c r="G64" s="29"/>
      <c r="H64" s="29"/>
      <c r="I64" s="29"/>
      <c r="J64" s="29"/>
      <c r="K64" s="87"/>
    </row>
    <row r="65" spans="1:11" ht="15.75" x14ac:dyDescent="0.25">
      <c r="A65" s="29"/>
      <c r="B65" s="87"/>
      <c r="C65" s="87"/>
      <c r="D65" s="87"/>
      <c r="E65" s="87"/>
      <c r="F65" s="29"/>
      <c r="G65" s="29"/>
      <c r="H65" s="29"/>
      <c r="I65" s="29"/>
      <c r="J65" s="29"/>
      <c r="K65" s="87"/>
    </row>
    <row r="66" spans="1:11" x14ac:dyDescent="0.2">
      <c r="A66" s="23"/>
      <c r="B66" s="88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.75" x14ac:dyDescent="0.25">
      <c r="A67" s="29"/>
      <c r="B67" s="87"/>
      <c r="C67" s="87"/>
      <c r="D67" s="87"/>
      <c r="E67" s="87"/>
      <c r="F67" s="29"/>
      <c r="G67" s="29"/>
      <c r="H67" s="29"/>
      <c r="I67" s="29"/>
      <c r="J67" s="29"/>
      <c r="K67" s="87"/>
    </row>
    <row r="68" spans="1:11" ht="15.75" x14ac:dyDescent="0.25">
      <c r="A68" s="29"/>
      <c r="B68" s="87"/>
      <c r="C68" s="87"/>
      <c r="D68" s="87"/>
      <c r="E68" s="87"/>
      <c r="F68" s="29"/>
      <c r="G68" s="29"/>
      <c r="H68" s="29"/>
      <c r="I68" s="29"/>
      <c r="J68" s="29"/>
      <c r="K68" s="87"/>
    </row>
    <row r="69" spans="1:11" ht="15.75" x14ac:dyDescent="0.25">
      <c r="A69" s="29"/>
      <c r="B69" s="87"/>
      <c r="C69" s="87"/>
      <c r="D69" s="87"/>
      <c r="E69" s="87"/>
      <c r="F69" s="29"/>
      <c r="G69" s="29"/>
      <c r="H69" s="29"/>
      <c r="I69" s="29"/>
      <c r="J69" s="29"/>
      <c r="K69" s="87"/>
    </row>
    <row r="70" spans="1:11" ht="15.75" x14ac:dyDescent="0.25">
      <c r="A70" s="29"/>
      <c r="B70" s="87"/>
      <c r="C70" s="87"/>
      <c r="D70" s="87"/>
      <c r="E70" s="87"/>
      <c r="F70" s="29"/>
      <c r="G70" s="29"/>
      <c r="H70" s="29"/>
      <c r="I70" s="29"/>
      <c r="J70" s="29"/>
      <c r="K70" s="87"/>
    </row>
    <row r="71" spans="1:11" ht="15.75" x14ac:dyDescent="0.25">
      <c r="A71" s="29"/>
      <c r="B71" s="87"/>
      <c r="C71" s="87"/>
      <c r="D71" s="87"/>
      <c r="E71" s="87"/>
      <c r="F71" s="29"/>
      <c r="G71" s="29"/>
      <c r="H71" s="29"/>
      <c r="I71" s="29"/>
      <c r="J71" s="29"/>
      <c r="K71" s="87"/>
    </row>
    <row r="72" spans="1:11" ht="15.75" x14ac:dyDescent="0.25">
      <c r="A72" s="29"/>
      <c r="B72" s="87"/>
      <c r="C72" s="87"/>
      <c r="D72" s="87"/>
      <c r="E72" s="87"/>
      <c r="F72" s="29"/>
      <c r="G72" s="29"/>
      <c r="H72" s="29"/>
      <c r="I72" s="29"/>
      <c r="J72" s="29"/>
      <c r="K72" s="87"/>
    </row>
    <row r="73" spans="1:11" ht="15.75" x14ac:dyDescent="0.25">
      <c r="A73" s="29"/>
      <c r="B73" s="87"/>
      <c r="C73" s="87"/>
      <c r="D73" s="87"/>
      <c r="E73" s="87"/>
      <c r="F73" s="29"/>
      <c r="G73" s="29"/>
      <c r="H73" s="29"/>
      <c r="I73" s="29"/>
      <c r="J73" s="29"/>
      <c r="K73" s="87"/>
    </row>
    <row r="74" spans="1:11" ht="15.75" x14ac:dyDescent="0.25">
      <c r="A74" s="29"/>
      <c r="B74" s="87"/>
      <c r="C74" s="87"/>
      <c r="D74" s="87"/>
      <c r="E74" s="87"/>
      <c r="F74" s="29"/>
      <c r="G74" s="29"/>
      <c r="H74" s="29"/>
      <c r="I74" s="29"/>
      <c r="J74" s="29"/>
      <c r="K74" s="87"/>
    </row>
    <row r="75" spans="1:11" x14ac:dyDescent="0.2">
      <c r="A75" s="29"/>
      <c r="B75" s="89"/>
      <c r="C75" s="291"/>
      <c r="D75" s="291"/>
      <c r="E75" s="135"/>
      <c r="F75" s="290"/>
      <c r="G75" s="290"/>
      <c r="H75" s="291"/>
      <c r="I75" s="291"/>
      <c r="J75" s="291"/>
      <c r="K75" s="29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  <row r="1001" spans="1:1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</row>
    <row r="1002" spans="1:1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</row>
    <row r="1003" spans="1:1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</row>
    <row r="1004" spans="1:1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</row>
    <row r="1005" spans="1:1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</row>
    <row r="1006" spans="1:1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</row>
    <row r="1007" spans="1:1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</row>
    <row r="1008" spans="1:1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</row>
    <row r="1009" spans="1:1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</row>
    <row r="1010" spans="1:1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</row>
    <row r="1011" spans="1:1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</row>
    <row r="1012" spans="1:1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</row>
    <row r="1013" spans="1:1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</row>
    <row r="1014" spans="1:1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</row>
    <row r="1015" spans="1:11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</row>
    <row r="1016" spans="1:11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</row>
    <row r="1017" spans="1:11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</row>
    <row r="1018" spans="1:11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</row>
    <row r="1019" spans="1:11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</row>
    <row r="1020" spans="1:11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</row>
    <row r="1021" spans="1:11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</row>
    <row r="1022" spans="1:1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</row>
    <row r="1023" spans="1:1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</row>
    <row r="1024" spans="1:1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</row>
    <row r="1025" spans="1:11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</row>
    <row r="1026" spans="1:11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</row>
    <row r="1027" spans="1:11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</row>
    <row r="1028" spans="1:11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</row>
    <row r="1029" spans="1:11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</row>
    <row r="1030" spans="1:11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</row>
    <row r="1031" spans="1:11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</row>
    <row r="1032" spans="1:11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</row>
    <row r="1033" spans="1:11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</row>
    <row r="1034" spans="1:11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</row>
    <row r="1035" spans="1:11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</row>
    <row r="1036" spans="1:11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</row>
    <row r="1037" spans="1:11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</row>
    <row r="1038" spans="1:11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</row>
    <row r="1039" spans="1:11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</row>
    <row r="1040" spans="1:11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</row>
    <row r="1041" spans="1:11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</row>
    <row r="1042" spans="1:11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</row>
    <row r="1044" spans="1:11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</row>
    <row r="1045" spans="1:11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</row>
    <row r="1046" spans="1:11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</row>
    <row r="1047" spans="1:11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</row>
    <row r="1048" spans="1:11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</row>
    <row r="1049" spans="1:11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</row>
    <row r="1050" spans="1:11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</row>
    <row r="1051" spans="1:11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</row>
    <row r="1052" spans="1:11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</row>
    <row r="1053" spans="1:11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</row>
    <row r="1054" spans="1:11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</row>
    <row r="1055" spans="1:11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</row>
    <row r="1056" spans="1:11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</row>
    <row r="1057" spans="1:11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</row>
    <row r="1058" spans="1:11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</row>
    <row r="1059" spans="1:11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</row>
    <row r="1060" spans="1:11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</row>
    <row r="1061" spans="1:11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</row>
    <row r="1062" spans="1:11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</row>
    <row r="1063" spans="1:11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</row>
    <row r="1064" spans="1:11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</row>
    <row r="1065" spans="1:11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</row>
    <row r="1066" spans="1:11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</row>
    <row r="1067" spans="1:11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</row>
    <row r="1068" spans="1:11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</row>
    <row r="1069" spans="1:11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</row>
    <row r="1070" spans="1:11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</row>
    <row r="1071" spans="1:11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</row>
    <row r="1072" spans="1:11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</row>
    <row r="1073" spans="1:11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</row>
    <row r="1074" spans="1:11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</row>
    <row r="1075" spans="1:11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</row>
    <row r="1076" spans="1:11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</row>
    <row r="1077" spans="1:11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</row>
    <row r="1078" spans="1:11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</row>
    <row r="1079" spans="1:11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</row>
    <row r="1080" spans="1:11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</row>
    <row r="1081" spans="1:11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</row>
    <row r="1082" spans="1:11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</row>
    <row r="1083" spans="1:11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</row>
    <row r="1084" spans="1:11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</row>
    <row r="1085" spans="1:11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</row>
    <row r="1086" spans="1:11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</row>
    <row r="1087" spans="1:11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</row>
    <row r="1088" spans="1:11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</row>
    <row r="1089" spans="1:11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</row>
    <row r="1090" spans="1:11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</row>
    <row r="1091" spans="1:11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</row>
    <row r="1092" spans="1:11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</row>
    <row r="1093" spans="1:11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</row>
    <row r="1094" spans="1:11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</row>
    <row r="1095" spans="1:11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</row>
    <row r="1096" spans="1:11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</row>
    <row r="1097" spans="1:11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</row>
    <row r="1098" spans="1:11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</row>
    <row r="1099" spans="1:11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</row>
    <row r="1100" spans="1:11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</row>
    <row r="1101" spans="1:11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</row>
    <row r="1102" spans="1:11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</row>
    <row r="1103" spans="1:11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</row>
    <row r="1104" spans="1:11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</row>
    <row r="1105" spans="1:11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</row>
    <row r="1106" spans="1:11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</row>
    <row r="1107" spans="1:11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</row>
    <row r="1108" spans="1:11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</row>
    <row r="1109" spans="1:11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</row>
    <row r="1110" spans="1:11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</row>
    <row r="1111" spans="1:11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</row>
    <row r="1112" spans="1:11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</row>
    <row r="1113" spans="1:11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</row>
    <row r="1114" spans="1:11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</row>
    <row r="1115" spans="1:11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</row>
    <row r="1116" spans="1:11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</row>
    <row r="1117" spans="1:11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</row>
    <row r="1118" spans="1:11" x14ac:dyDescent="0.2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</row>
    <row r="1119" spans="1:11" x14ac:dyDescent="0.2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</row>
    <row r="1120" spans="1:11" x14ac:dyDescent="0.2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</row>
    <row r="1121" spans="1:11" x14ac:dyDescent="0.2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</row>
    <row r="1122" spans="1:11" x14ac:dyDescent="0.2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</row>
    <row r="1123" spans="1:11" x14ac:dyDescent="0.2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</row>
    <row r="1124" spans="1:11" x14ac:dyDescent="0.2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</row>
    <row r="1125" spans="1:11" x14ac:dyDescent="0.2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</row>
    <row r="1126" spans="1:11" x14ac:dyDescent="0.2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</row>
    <row r="1127" spans="1:11" x14ac:dyDescent="0.2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</row>
    <row r="1128" spans="1:11" x14ac:dyDescent="0.2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</row>
    <row r="1129" spans="1:11" x14ac:dyDescent="0.2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</row>
    <row r="1130" spans="1:11" x14ac:dyDescent="0.2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</row>
    <row r="1131" spans="1:11" x14ac:dyDescent="0.2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</row>
    <row r="1132" spans="1:11" x14ac:dyDescent="0.2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</row>
    <row r="1133" spans="1:11" x14ac:dyDescent="0.2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</row>
    <row r="1134" spans="1:11" x14ac:dyDescent="0.2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</row>
    <row r="1135" spans="1:11" x14ac:dyDescent="0.2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</row>
    <row r="1136" spans="1:11" x14ac:dyDescent="0.2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</row>
    <row r="1137" spans="1:11" x14ac:dyDescent="0.2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</row>
    <row r="1138" spans="1:11" x14ac:dyDescent="0.2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</row>
    <row r="1139" spans="1:11" x14ac:dyDescent="0.2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</row>
    <row r="1140" spans="1:11" x14ac:dyDescent="0.2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</row>
    <row r="1141" spans="1:11" x14ac:dyDescent="0.2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</row>
    <row r="1142" spans="1:11" x14ac:dyDescent="0.2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</row>
    <row r="1143" spans="1:11" x14ac:dyDescent="0.2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</row>
    <row r="1144" spans="1:11" x14ac:dyDescent="0.2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</row>
    <row r="1145" spans="1:11" x14ac:dyDescent="0.2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</row>
    <row r="1146" spans="1:11" x14ac:dyDescent="0.2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</row>
    <row r="1147" spans="1:11" x14ac:dyDescent="0.2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</row>
    <row r="1148" spans="1:11" x14ac:dyDescent="0.2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</row>
    <row r="1149" spans="1:11" x14ac:dyDescent="0.2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</row>
    <row r="1150" spans="1:11" x14ac:dyDescent="0.2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</row>
    <row r="1151" spans="1:11" x14ac:dyDescent="0.2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</row>
    <row r="1152" spans="1:11" x14ac:dyDescent="0.2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</row>
    <row r="1153" spans="1:11" x14ac:dyDescent="0.2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</row>
    <row r="1154" spans="1:11" x14ac:dyDescent="0.2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</row>
    <row r="1155" spans="1:11" x14ac:dyDescent="0.2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</row>
    <row r="1156" spans="1:11" x14ac:dyDescent="0.2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</row>
    <row r="1157" spans="1:11" x14ac:dyDescent="0.2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</row>
    <row r="1158" spans="1:11" x14ac:dyDescent="0.2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</row>
    <row r="1159" spans="1:11" x14ac:dyDescent="0.2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</row>
    <row r="1160" spans="1:11" x14ac:dyDescent="0.2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</row>
    <row r="1161" spans="1:11" x14ac:dyDescent="0.2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</row>
    <row r="1162" spans="1:11" x14ac:dyDescent="0.2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</row>
    <row r="1163" spans="1:11" x14ac:dyDescent="0.2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</row>
    <row r="1164" spans="1:11" x14ac:dyDescent="0.2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</row>
    <row r="1165" spans="1:11" x14ac:dyDescent="0.2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</row>
    <row r="1166" spans="1:11" x14ac:dyDescent="0.2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</row>
    <row r="1167" spans="1:11" x14ac:dyDescent="0.2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</row>
    <row r="1168" spans="1:11" x14ac:dyDescent="0.2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</row>
    <row r="1169" spans="1:11" x14ac:dyDescent="0.2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</row>
    <row r="1170" spans="1:11" x14ac:dyDescent="0.2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</row>
    <row r="1171" spans="1:11" x14ac:dyDescent="0.2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</row>
    <row r="1172" spans="1:11" x14ac:dyDescent="0.2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</row>
    <row r="1173" spans="1:11" x14ac:dyDescent="0.2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</row>
    <row r="1174" spans="1:11" x14ac:dyDescent="0.2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</row>
    <row r="1175" spans="1:11" x14ac:dyDescent="0.2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</row>
    <row r="1176" spans="1:11" x14ac:dyDescent="0.2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</row>
    <row r="1177" spans="1:11" x14ac:dyDescent="0.2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</row>
    <row r="1178" spans="1:11" x14ac:dyDescent="0.2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</row>
    <row r="1179" spans="1:11" x14ac:dyDescent="0.2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</row>
    <row r="1180" spans="1:11" x14ac:dyDescent="0.2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</row>
    <row r="1181" spans="1:11" x14ac:dyDescent="0.2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</row>
    <row r="1182" spans="1:11" x14ac:dyDescent="0.2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</row>
    <row r="1183" spans="1:11" x14ac:dyDescent="0.2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</row>
    <row r="1184" spans="1:11" x14ac:dyDescent="0.2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</row>
    <row r="1185" spans="1:11" x14ac:dyDescent="0.2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</row>
    <row r="1186" spans="1:11" x14ac:dyDescent="0.2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</row>
    <row r="1187" spans="1:11" x14ac:dyDescent="0.2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</row>
    <row r="1188" spans="1:11" x14ac:dyDescent="0.2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</row>
    <row r="1189" spans="1:11" x14ac:dyDescent="0.2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</row>
    <row r="1190" spans="1:11" x14ac:dyDescent="0.2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</row>
    <row r="1191" spans="1:11" x14ac:dyDescent="0.2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</row>
    <row r="1192" spans="1:11" x14ac:dyDescent="0.2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</row>
    <row r="1193" spans="1:11" x14ac:dyDescent="0.2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</row>
    <row r="1194" spans="1:11" x14ac:dyDescent="0.2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</row>
    <row r="1195" spans="1:11" x14ac:dyDescent="0.2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</row>
    <row r="1196" spans="1:11" x14ac:dyDescent="0.2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</row>
    <row r="1197" spans="1:11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</row>
    <row r="1198" spans="1:11" x14ac:dyDescent="0.2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</row>
    <row r="1199" spans="1:11" x14ac:dyDescent="0.2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</row>
    <row r="1200" spans="1:11" x14ac:dyDescent="0.2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</row>
    <row r="1201" spans="1:11" x14ac:dyDescent="0.2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</row>
    <row r="1202" spans="1:11" x14ac:dyDescent="0.2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</row>
    <row r="1203" spans="1:11" x14ac:dyDescent="0.2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</row>
    <row r="1204" spans="1:11" x14ac:dyDescent="0.2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</row>
    <row r="1205" spans="1:11" x14ac:dyDescent="0.2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</row>
    <row r="1206" spans="1:11" x14ac:dyDescent="0.2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</row>
    <row r="1207" spans="1:11" x14ac:dyDescent="0.2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</row>
    <row r="1208" spans="1:11" x14ac:dyDescent="0.2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</row>
    <row r="1209" spans="1:11" x14ac:dyDescent="0.2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</row>
    <row r="1210" spans="1:11" x14ac:dyDescent="0.2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</row>
    <row r="1211" spans="1:11" x14ac:dyDescent="0.2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</row>
    <row r="1212" spans="1:11" x14ac:dyDescent="0.2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</row>
    <row r="1213" spans="1:11" x14ac:dyDescent="0.2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</row>
    <row r="1214" spans="1:11" x14ac:dyDescent="0.2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</row>
    <row r="1215" spans="1:11" x14ac:dyDescent="0.2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</row>
    <row r="1216" spans="1:11" x14ac:dyDescent="0.2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</row>
    <row r="1217" spans="1:11" x14ac:dyDescent="0.2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</row>
    <row r="1218" spans="1:11" x14ac:dyDescent="0.2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</row>
    <row r="1219" spans="1:11" x14ac:dyDescent="0.2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</row>
    <row r="1220" spans="1:11" x14ac:dyDescent="0.2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</row>
    <row r="1221" spans="1:11" x14ac:dyDescent="0.2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</row>
    <row r="1222" spans="1:11" x14ac:dyDescent="0.2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</row>
    <row r="1223" spans="1:11" x14ac:dyDescent="0.2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</row>
    <row r="1224" spans="1:11" x14ac:dyDescent="0.2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</row>
    <row r="1225" spans="1:11" x14ac:dyDescent="0.2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</row>
    <row r="1226" spans="1:11" x14ac:dyDescent="0.2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</row>
    <row r="1227" spans="1:11" x14ac:dyDescent="0.2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</row>
    <row r="1228" spans="1:11" x14ac:dyDescent="0.2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</row>
    <row r="1229" spans="1:11" x14ac:dyDescent="0.2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</row>
    <row r="1230" spans="1:11" x14ac:dyDescent="0.2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</row>
    <row r="1231" spans="1:11" x14ac:dyDescent="0.2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</row>
    <row r="1232" spans="1:11" x14ac:dyDescent="0.2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</row>
    <row r="1233" spans="1:11" x14ac:dyDescent="0.2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</row>
    <row r="1234" spans="1:11" x14ac:dyDescent="0.2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</row>
    <row r="1235" spans="1:11" x14ac:dyDescent="0.2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</row>
    <row r="1236" spans="1:11" x14ac:dyDescent="0.2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</row>
    <row r="1237" spans="1:11" x14ac:dyDescent="0.2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</row>
    <row r="1238" spans="1:11" x14ac:dyDescent="0.2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</row>
    <row r="1239" spans="1:11" x14ac:dyDescent="0.2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</row>
    <row r="1240" spans="1:11" x14ac:dyDescent="0.2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</row>
    <row r="1241" spans="1:11" x14ac:dyDescent="0.2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</row>
    <row r="1242" spans="1:11" x14ac:dyDescent="0.2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</row>
    <row r="1243" spans="1:11" x14ac:dyDescent="0.2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</row>
    <row r="1244" spans="1:11" x14ac:dyDescent="0.2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</row>
    <row r="1245" spans="1:11" x14ac:dyDescent="0.2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</row>
    <row r="1246" spans="1:11" x14ac:dyDescent="0.2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</row>
    <row r="1247" spans="1:11" x14ac:dyDescent="0.2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</row>
    <row r="1248" spans="1:11" x14ac:dyDescent="0.2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</row>
    <row r="1249" spans="1:11" x14ac:dyDescent="0.2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</row>
    <row r="1250" spans="1:11" x14ac:dyDescent="0.2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</row>
    <row r="1251" spans="1:11" x14ac:dyDescent="0.2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</row>
    <row r="1252" spans="1:11" x14ac:dyDescent="0.2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</row>
    <row r="1253" spans="1:11" x14ac:dyDescent="0.2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</row>
    <row r="1254" spans="1:11" x14ac:dyDescent="0.2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</row>
    <row r="1255" spans="1:11" x14ac:dyDescent="0.2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</row>
    <row r="1256" spans="1:11" x14ac:dyDescent="0.2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</row>
    <row r="1257" spans="1:11" x14ac:dyDescent="0.2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</row>
    <row r="1258" spans="1:11" x14ac:dyDescent="0.2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</row>
    <row r="1259" spans="1:11" x14ac:dyDescent="0.2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</row>
    <row r="1260" spans="1:11" x14ac:dyDescent="0.2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</row>
    <row r="1261" spans="1:11" x14ac:dyDescent="0.2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</row>
    <row r="1262" spans="1:11" x14ac:dyDescent="0.2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</row>
    <row r="1263" spans="1:11" x14ac:dyDescent="0.2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</row>
    <row r="1264" spans="1:11" x14ac:dyDescent="0.2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</row>
    <row r="1265" spans="1:11" x14ac:dyDescent="0.2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</row>
    <row r="1266" spans="1:11" x14ac:dyDescent="0.2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</row>
    <row r="1267" spans="1:11" x14ac:dyDescent="0.2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</row>
    <row r="1268" spans="1:11" x14ac:dyDescent="0.2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</row>
    <row r="1269" spans="1:11" x14ac:dyDescent="0.2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</row>
    <row r="1270" spans="1:11" x14ac:dyDescent="0.2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</row>
    <row r="1271" spans="1:11" x14ac:dyDescent="0.2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</row>
    <row r="1272" spans="1:11" x14ac:dyDescent="0.2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</row>
    <row r="1273" spans="1:11" x14ac:dyDescent="0.2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</row>
    <row r="1274" spans="1:11" x14ac:dyDescent="0.2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</row>
    <row r="1275" spans="1:11" x14ac:dyDescent="0.2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</row>
    <row r="1276" spans="1:11" x14ac:dyDescent="0.2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</row>
    <row r="1277" spans="1:11" x14ac:dyDescent="0.2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</row>
    <row r="1278" spans="1:11" x14ac:dyDescent="0.2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</row>
    <row r="1279" spans="1:11" x14ac:dyDescent="0.2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</row>
    <row r="1280" spans="1:11" x14ac:dyDescent="0.2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</row>
    <row r="1281" spans="1:11" x14ac:dyDescent="0.2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</row>
    <row r="1282" spans="1:11" x14ac:dyDescent="0.2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</row>
    <row r="1283" spans="1:11" x14ac:dyDescent="0.2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</row>
    <row r="1284" spans="1:11" x14ac:dyDescent="0.2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</row>
    <row r="1285" spans="1:11" x14ac:dyDescent="0.2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</row>
    <row r="1286" spans="1:11" x14ac:dyDescent="0.2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</row>
    <row r="1287" spans="1:11" x14ac:dyDescent="0.2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</row>
    <row r="1288" spans="1:11" x14ac:dyDescent="0.2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</row>
    <row r="1289" spans="1:11" x14ac:dyDescent="0.2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</row>
    <row r="1290" spans="1:11" x14ac:dyDescent="0.2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</row>
    <row r="1291" spans="1:11" x14ac:dyDescent="0.2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</row>
    <row r="1292" spans="1:11" x14ac:dyDescent="0.2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</row>
    <row r="1293" spans="1:11" x14ac:dyDescent="0.2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</row>
    <row r="1294" spans="1:11" x14ac:dyDescent="0.2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</row>
    <row r="1295" spans="1:11" x14ac:dyDescent="0.2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</row>
    <row r="1296" spans="1:11" x14ac:dyDescent="0.2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</row>
    <row r="1297" spans="1:11" x14ac:dyDescent="0.2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</row>
    <row r="1298" spans="1:11" x14ac:dyDescent="0.2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</row>
    <row r="1299" spans="1:11" x14ac:dyDescent="0.2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</row>
    <row r="1300" spans="1:11" x14ac:dyDescent="0.2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</row>
    <row r="1301" spans="1:11" x14ac:dyDescent="0.2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</row>
    <row r="1302" spans="1:11" x14ac:dyDescent="0.2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</row>
    <row r="1303" spans="1:11" x14ac:dyDescent="0.2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</row>
    <row r="1304" spans="1:11" x14ac:dyDescent="0.2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</row>
    <row r="1305" spans="1:11" x14ac:dyDescent="0.2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</row>
    <row r="1306" spans="1:11" x14ac:dyDescent="0.2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</row>
    <row r="1307" spans="1:11" x14ac:dyDescent="0.2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</row>
    <row r="1308" spans="1:11" x14ac:dyDescent="0.2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</row>
    <row r="1309" spans="1:11" x14ac:dyDescent="0.2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</row>
  </sheetData>
  <customSheetViews>
    <customSheetView guid="{B28A55F2-F506-44F5-8B45-C06C81F4E83D}" showRuler="0">
      <selection activeCell="N6" sqref="N6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2">
    <mergeCell ref="A1:P1"/>
    <mergeCell ref="G8:I8"/>
    <mergeCell ref="J8:J9"/>
    <mergeCell ref="C8:C9"/>
    <mergeCell ref="A2:P2"/>
    <mergeCell ref="A3:P3"/>
    <mergeCell ref="E8:E9"/>
    <mergeCell ref="I4:P4"/>
    <mergeCell ref="H75:J75"/>
    <mergeCell ref="F75:G75"/>
    <mergeCell ref="C75:D75"/>
    <mergeCell ref="A57:AU57"/>
    <mergeCell ref="F8:F9"/>
    <mergeCell ref="N8:N9"/>
    <mergeCell ref="A55:AU55"/>
    <mergeCell ref="A8:A9"/>
    <mergeCell ref="P8:P9"/>
    <mergeCell ref="B8:B9"/>
    <mergeCell ref="A56:AU56"/>
    <mergeCell ref="D8:D9"/>
    <mergeCell ref="O8:O9"/>
    <mergeCell ref="K8:M8"/>
  </mergeCells>
  <phoneticPr fontId="1" type="noConversion"/>
  <printOptions horizontalCentered="1"/>
  <pageMargins left="0.25" right="0.25" top="0.75" bottom="0.28000000000000003" header="0.3" footer="0.3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476"/>
  <sheetViews>
    <sheetView topLeftCell="A115" zoomScale="130" zoomScaleNormal="130" workbookViewId="0">
      <selection activeCell="E16" sqref="E16"/>
    </sheetView>
  </sheetViews>
  <sheetFormatPr defaultColWidth="9.140625" defaultRowHeight="12.75" x14ac:dyDescent="0.2"/>
  <cols>
    <col min="1" max="1" width="7.5703125" style="2" customWidth="1"/>
    <col min="2" max="2" width="6.42578125" style="2" hidden="1" customWidth="1"/>
    <col min="3" max="3" width="27.7109375" style="5" customWidth="1"/>
    <col min="4" max="4" width="10.85546875" style="2" bestFit="1" customWidth="1"/>
    <col min="5" max="5" width="57.28515625" style="5" customWidth="1"/>
    <col min="6" max="6" width="26.85546875" style="2" bestFit="1" customWidth="1"/>
    <col min="7" max="7" width="10.5703125" style="2" hidden="1" customWidth="1"/>
    <col min="8" max="8" width="7.28515625" style="2" customWidth="1"/>
    <col min="9" max="9" width="6.140625" style="2" bestFit="1" customWidth="1"/>
    <col min="10" max="10" width="56.140625" style="5" bestFit="1" customWidth="1"/>
    <col min="11" max="11" width="117" style="5" bestFit="1" customWidth="1"/>
    <col min="12" max="16384" width="9.140625" style="4"/>
  </cols>
  <sheetData>
    <row r="1" spans="1:11" ht="13.5" thickBot="1" x14ac:dyDescent="0.25">
      <c r="A1" s="3"/>
      <c r="B1" s="1" t="s">
        <v>25</v>
      </c>
      <c r="C1" s="3" t="s">
        <v>26</v>
      </c>
      <c r="D1" s="1" t="s">
        <v>27</v>
      </c>
      <c r="E1" s="3" t="s">
        <v>28</v>
      </c>
      <c r="F1" s="1" t="s">
        <v>24</v>
      </c>
      <c r="G1" s="1" t="s">
        <v>80</v>
      </c>
      <c r="H1" s="1" t="s">
        <v>46</v>
      </c>
      <c r="I1" s="1" t="s">
        <v>29</v>
      </c>
      <c r="J1" s="1" t="s">
        <v>30</v>
      </c>
      <c r="K1" s="1" t="s">
        <v>85</v>
      </c>
    </row>
    <row r="2" spans="1:11" s="252" customFormat="1" ht="15" x14ac:dyDescent="0.2">
      <c r="A2" s="192" t="s">
        <v>1147</v>
      </c>
      <c r="B2" s="192"/>
      <c r="C2" s="249" t="s">
        <v>351</v>
      </c>
      <c r="D2" s="249" t="s">
        <v>573</v>
      </c>
      <c r="E2" s="250" t="s">
        <v>728</v>
      </c>
      <c r="F2" s="249" t="s">
        <v>666</v>
      </c>
      <c r="G2" s="192"/>
      <c r="H2" s="249" t="s">
        <v>118</v>
      </c>
      <c r="I2" s="249" t="s">
        <v>759</v>
      </c>
      <c r="J2" s="249" t="s">
        <v>861</v>
      </c>
      <c r="K2" s="249" t="s">
        <v>1024</v>
      </c>
    </row>
    <row r="3" spans="1:11" s="252" customFormat="1" ht="15" x14ac:dyDescent="0.2">
      <c r="A3" s="192" t="s">
        <v>1266</v>
      </c>
      <c r="B3" s="192"/>
      <c r="C3" s="249" t="s">
        <v>271</v>
      </c>
      <c r="D3" s="249" t="s">
        <v>493</v>
      </c>
      <c r="E3" s="250" t="s">
        <v>705</v>
      </c>
      <c r="F3" s="249" t="s">
        <v>131</v>
      </c>
      <c r="G3" s="192"/>
      <c r="H3" s="249" t="s">
        <v>118</v>
      </c>
      <c r="I3" s="249" t="s">
        <v>759</v>
      </c>
      <c r="J3" s="249" t="s">
        <v>801</v>
      </c>
      <c r="K3" s="249" t="s">
        <v>976</v>
      </c>
    </row>
    <row r="4" spans="1:11" s="252" customFormat="1" ht="15" x14ac:dyDescent="0.2">
      <c r="A4" s="192" t="s">
        <v>1266</v>
      </c>
      <c r="B4" s="192"/>
      <c r="C4" s="249" t="s">
        <v>271</v>
      </c>
      <c r="D4" s="249" t="s">
        <v>493</v>
      </c>
      <c r="E4" s="250" t="s">
        <v>705</v>
      </c>
      <c r="F4" s="249" t="s">
        <v>132</v>
      </c>
      <c r="G4" s="192"/>
      <c r="H4" s="249" t="s">
        <v>118</v>
      </c>
      <c r="I4" s="249" t="s">
        <v>759</v>
      </c>
      <c r="J4" s="249" t="s">
        <v>801</v>
      </c>
      <c r="K4" s="249" t="s">
        <v>976</v>
      </c>
    </row>
    <row r="5" spans="1:11" s="252" customFormat="1" ht="15" x14ac:dyDescent="0.2">
      <c r="A5" s="192" t="s">
        <v>1272</v>
      </c>
      <c r="B5" s="192"/>
      <c r="C5" s="249" t="s">
        <v>312</v>
      </c>
      <c r="D5" s="249" t="s">
        <v>534</v>
      </c>
      <c r="E5" s="250" t="s">
        <v>722</v>
      </c>
      <c r="F5" s="249" t="s">
        <v>169</v>
      </c>
      <c r="G5" s="192"/>
      <c r="H5" s="249" t="s">
        <v>118</v>
      </c>
      <c r="I5" s="249" t="s">
        <v>759</v>
      </c>
      <c r="J5" s="249" t="s">
        <v>832</v>
      </c>
      <c r="K5" s="249" t="s">
        <v>1005</v>
      </c>
    </row>
    <row r="6" spans="1:11" s="252" customFormat="1" ht="15" x14ac:dyDescent="0.2">
      <c r="A6" s="192" t="s">
        <v>1156</v>
      </c>
      <c r="B6" s="192"/>
      <c r="C6" s="249" t="s">
        <v>277</v>
      </c>
      <c r="D6" s="249" t="s">
        <v>499</v>
      </c>
      <c r="E6" s="250" t="s">
        <v>709</v>
      </c>
      <c r="F6" s="249" t="s">
        <v>138</v>
      </c>
      <c r="G6" s="192"/>
      <c r="H6" s="249" t="s">
        <v>118</v>
      </c>
      <c r="I6" s="249" t="s">
        <v>759</v>
      </c>
      <c r="J6" s="249" t="s">
        <v>805</v>
      </c>
      <c r="K6" s="249" t="s">
        <v>981</v>
      </c>
    </row>
    <row r="7" spans="1:11" s="252" customFormat="1" ht="15" x14ac:dyDescent="0.2">
      <c r="A7" s="192" t="s">
        <v>1156</v>
      </c>
      <c r="B7" s="192"/>
      <c r="C7" s="249" t="s">
        <v>277</v>
      </c>
      <c r="D7" s="249" t="s">
        <v>499</v>
      </c>
      <c r="E7" s="250" t="s">
        <v>709</v>
      </c>
      <c r="F7" s="249" t="s">
        <v>669</v>
      </c>
      <c r="G7" s="192"/>
      <c r="H7" s="249" t="s">
        <v>118</v>
      </c>
      <c r="I7" s="249" t="s">
        <v>759</v>
      </c>
      <c r="J7" s="249" t="s">
        <v>805</v>
      </c>
      <c r="K7" s="249" t="s">
        <v>981</v>
      </c>
    </row>
    <row r="8" spans="1:11" s="252" customFormat="1" ht="15" x14ac:dyDescent="0.2">
      <c r="A8" s="192" t="s">
        <v>1159</v>
      </c>
      <c r="B8" s="192"/>
      <c r="C8" s="249" t="s">
        <v>441</v>
      </c>
      <c r="D8" s="249" t="s">
        <v>660</v>
      </c>
      <c r="E8" s="250" t="s">
        <v>709</v>
      </c>
      <c r="F8" s="249" t="s">
        <v>669</v>
      </c>
      <c r="G8" s="192"/>
      <c r="H8" s="249" t="s">
        <v>34</v>
      </c>
      <c r="I8" s="249" t="s">
        <v>759</v>
      </c>
      <c r="J8" s="249" t="s">
        <v>929</v>
      </c>
      <c r="K8" s="249" t="s">
        <v>1085</v>
      </c>
    </row>
    <row r="9" spans="1:11" s="252" customFormat="1" ht="15" x14ac:dyDescent="0.2">
      <c r="A9" s="192" t="s">
        <v>1160</v>
      </c>
      <c r="B9" s="192"/>
      <c r="C9" s="249" t="s">
        <v>363</v>
      </c>
      <c r="D9" s="249" t="s">
        <v>566</v>
      </c>
      <c r="E9" s="250" t="s">
        <v>709</v>
      </c>
      <c r="F9" s="249" t="s">
        <v>143</v>
      </c>
      <c r="G9" s="192"/>
      <c r="H9" s="249" t="s">
        <v>118</v>
      </c>
      <c r="I9" s="249" t="s">
        <v>759</v>
      </c>
      <c r="J9" s="249" t="s">
        <v>872</v>
      </c>
      <c r="K9" s="249" t="s">
        <v>981</v>
      </c>
    </row>
    <row r="10" spans="1:11" s="252" customFormat="1" ht="15" x14ac:dyDescent="0.2">
      <c r="A10" s="192" t="s">
        <v>1161</v>
      </c>
      <c r="B10" s="192"/>
      <c r="C10" s="249" t="s">
        <v>255</v>
      </c>
      <c r="D10" s="249" t="s">
        <v>477</v>
      </c>
      <c r="E10" s="250" t="s">
        <v>679</v>
      </c>
      <c r="F10" s="249" t="s">
        <v>131</v>
      </c>
      <c r="G10" s="192"/>
      <c r="H10" s="249" t="s">
        <v>670</v>
      </c>
      <c r="I10" s="249" t="s">
        <v>759</v>
      </c>
      <c r="J10" s="249" t="s">
        <v>767</v>
      </c>
      <c r="K10" s="249" t="s">
        <v>962</v>
      </c>
    </row>
    <row r="11" spans="1:11" s="252" customFormat="1" ht="15" x14ac:dyDescent="0.2">
      <c r="A11" s="192" t="s">
        <v>1162</v>
      </c>
      <c r="B11" s="192"/>
      <c r="C11" s="249" t="s">
        <v>228</v>
      </c>
      <c r="D11" s="249" t="s">
        <v>450</v>
      </c>
      <c r="E11" s="250" t="s">
        <v>679</v>
      </c>
      <c r="F11" s="249" t="s">
        <v>663</v>
      </c>
      <c r="G11" s="192"/>
      <c r="H11" s="249" t="s">
        <v>670</v>
      </c>
      <c r="I11" s="249" t="s">
        <v>759</v>
      </c>
      <c r="J11" s="249" t="s">
        <v>767</v>
      </c>
      <c r="K11" s="249" t="s">
        <v>938</v>
      </c>
    </row>
    <row r="12" spans="1:11" s="252" customFormat="1" ht="15" x14ac:dyDescent="0.2">
      <c r="A12" s="192" t="s">
        <v>39</v>
      </c>
      <c r="B12" s="192"/>
      <c r="C12" s="249" t="s">
        <v>396</v>
      </c>
      <c r="D12" s="249" t="s">
        <v>615</v>
      </c>
      <c r="E12" s="250" t="s">
        <v>742</v>
      </c>
      <c r="F12" s="249" t="s">
        <v>141</v>
      </c>
      <c r="G12" s="192"/>
      <c r="H12" s="249" t="s">
        <v>670</v>
      </c>
      <c r="I12" s="249" t="s">
        <v>759</v>
      </c>
      <c r="J12" s="249" t="s">
        <v>894</v>
      </c>
      <c r="K12" s="249" t="s">
        <v>1054</v>
      </c>
    </row>
    <row r="13" spans="1:11" s="252" customFormat="1" ht="15" x14ac:dyDescent="0.2">
      <c r="A13" s="192" t="s">
        <v>1231</v>
      </c>
      <c r="B13" s="192"/>
      <c r="C13" s="249" t="s">
        <v>431</v>
      </c>
      <c r="D13" s="249" t="s">
        <v>650</v>
      </c>
      <c r="E13" s="250" t="s">
        <v>720</v>
      </c>
      <c r="F13" s="249" t="s">
        <v>668</v>
      </c>
      <c r="G13" s="192"/>
      <c r="H13" s="249" t="s">
        <v>670</v>
      </c>
      <c r="I13" s="249" t="s">
        <v>759</v>
      </c>
      <c r="J13" s="249" t="s">
        <v>920</v>
      </c>
      <c r="K13" s="249" t="s">
        <v>1078</v>
      </c>
    </row>
    <row r="14" spans="1:11" s="252" customFormat="1" ht="15" x14ac:dyDescent="0.2">
      <c r="A14" s="192" t="s">
        <v>106</v>
      </c>
      <c r="B14" s="192"/>
      <c r="C14" s="249" t="s">
        <v>306</v>
      </c>
      <c r="D14" s="249" t="s">
        <v>528</v>
      </c>
      <c r="E14" s="250" t="s">
        <v>720</v>
      </c>
      <c r="F14" s="249" t="s">
        <v>132</v>
      </c>
      <c r="G14" s="192"/>
      <c r="H14" s="249" t="s">
        <v>670</v>
      </c>
      <c r="I14" s="249" t="s">
        <v>759</v>
      </c>
      <c r="J14" s="249" t="s">
        <v>828</v>
      </c>
      <c r="K14" s="249" t="s">
        <v>1000</v>
      </c>
    </row>
    <row r="15" spans="1:11" s="252" customFormat="1" ht="15" x14ac:dyDescent="0.2">
      <c r="A15" s="192" t="s">
        <v>106</v>
      </c>
      <c r="B15" s="192"/>
      <c r="C15" s="249" t="s">
        <v>306</v>
      </c>
      <c r="D15" s="249" t="s">
        <v>528</v>
      </c>
      <c r="E15" s="250" t="s">
        <v>720</v>
      </c>
      <c r="F15" s="249" t="s">
        <v>668</v>
      </c>
      <c r="G15" s="192"/>
      <c r="H15" s="249" t="s">
        <v>670</v>
      </c>
      <c r="I15" s="249" t="s">
        <v>759</v>
      </c>
      <c r="J15" s="249" t="s">
        <v>828</v>
      </c>
      <c r="K15" s="249" t="s">
        <v>1000</v>
      </c>
    </row>
    <row r="16" spans="1:11" s="252" customFormat="1" ht="15" x14ac:dyDescent="0.2">
      <c r="A16" s="192" t="s">
        <v>1232</v>
      </c>
      <c r="B16" s="192"/>
      <c r="C16" s="249" t="s">
        <v>429</v>
      </c>
      <c r="D16" s="249" t="s">
        <v>648</v>
      </c>
      <c r="E16" s="250" t="s">
        <v>720</v>
      </c>
      <c r="F16" s="249" t="s">
        <v>668</v>
      </c>
      <c r="G16" s="192"/>
      <c r="H16" s="249" t="s">
        <v>34</v>
      </c>
      <c r="I16" s="249" t="s">
        <v>759</v>
      </c>
      <c r="J16" s="249" t="s">
        <v>828</v>
      </c>
      <c r="K16" s="249" t="s">
        <v>1076</v>
      </c>
    </row>
    <row r="17" spans="1:11" s="252" customFormat="1" ht="15" x14ac:dyDescent="0.2">
      <c r="A17" s="192" t="s">
        <v>1233</v>
      </c>
      <c r="B17" s="192"/>
      <c r="C17" s="249" t="s">
        <v>430</v>
      </c>
      <c r="D17" s="249" t="s">
        <v>649</v>
      </c>
      <c r="E17" s="250" t="s">
        <v>720</v>
      </c>
      <c r="F17" s="249" t="s">
        <v>668</v>
      </c>
      <c r="G17" s="192"/>
      <c r="H17" s="249" t="s">
        <v>118</v>
      </c>
      <c r="I17" s="249" t="s">
        <v>759</v>
      </c>
      <c r="J17" s="249" t="s">
        <v>828</v>
      </c>
      <c r="K17" s="249" t="s">
        <v>1077</v>
      </c>
    </row>
    <row r="18" spans="1:11" s="252" customFormat="1" ht="15" x14ac:dyDescent="0.2">
      <c r="A18" s="192" t="s">
        <v>1197</v>
      </c>
      <c r="B18" s="192"/>
      <c r="C18" s="249" t="s">
        <v>254</v>
      </c>
      <c r="D18" s="249" t="s">
        <v>476</v>
      </c>
      <c r="E18" s="250" t="s">
        <v>696</v>
      </c>
      <c r="F18" s="249" t="s">
        <v>131</v>
      </c>
      <c r="G18" s="192"/>
      <c r="H18" s="249" t="s">
        <v>671</v>
      </c>
      <c r="I18" s="249" t="s">
        <v>759</v>
      </c>
      <c r="J18" s="249" t="s">
        <v>791</v>
      </c>
      <c r="K18" s="249" t="s">
        <v>961</v>
      </c>
    </row>
    <row r="19" spans="1:11" s="252" customFormat="1" ht="15" x14ac:dyDescent="0.2">
      <c r="A19" s="192" t="s">
        <v>1197</v>
      </c>
      <c r="B19" s="192"/>
      <c r="C19" s="249" t="s">
        <v>254</v>
      </c>
      <c r="D19" s="249" t="s">
        <v>476</v>
      </c>
      <c r="E19" s="250" t="s">
        <v>696</v>
      </c>
      <c r="F19" s="249" t="s">
        <v>132</v>
      </c>
      <c r="G19" s="192"/>
      <c r="H19" s="249" t="s">
        <v>671</v>
      </c>
      <c r="I19" s="249" t="s">
        <v>759</v>
      </c>
      <c r="J19" s="249" t="s">
        <v>791</v>
      </c>
      <c r="K19" s="249" t="s">
        <v>961</v>
      </c>
    </row>
    <row r="20" spans="1:11" s="252" customFormat="1" ht="15" x14ac:dyDescent="0.2">
      <c r="A20" s="192" t="s">
        <v>1197</v>
      </c>
      <c r="B20" s="192"/>
      <c r="C20" s="249" t="s">
        <v>254</v>
      </c>
      <c r="D20" s="249" t="s">
        <v>476</v>
      </c>
      <c r="E20" s="250" t="s">
        <v>696</v>
      </c>
      <c r="F20" s="249" t="s">
        <v>668</v>
      </c>
      <c r="G20" s="192"/>
      <c r="H20" s="249" t="s">
        <v>671</v>
      </c>
      <c r="I20" s="249" t="s">
        <v>759</v>
      </c>
      <c r="J20" s="249" t="s">
        <v>791</v>
      </c>
      <c r="K20" s="249" t="s">
        <v>961</v>
      </c>
    </row>
    <row r="21" spans="1:11" s="252" customFormat="1" ht="15" x14ac:dyDescent="0.2">
      <c r="A21" s="192" t="s">
        <v>1164</v>
      </c>
      <c r="B21" s="192"/>
      <c r="C21" s="249" t="s">
        <v>359</v>
      </c>
      <c r="D21" s="249" t="s">
        <v>581</v>
      </c>
      <c r="E21" s="250" t="s">
        <v>683</v>
      </c>
      <c r="F21" s="249" t="s">
        <v>143</v>
      </c>
      <c r="G21" s="192"/>
      <c r="H21" s="249" t="s">
        <v>118</v>
      </c>
      <c r="I21" s="249" t="s">
        <v>759</v>
      </c>
      <c r="J21" s="249" t="s">
        <v>868</v>
      </c>
      <c r="K21" s="249" t="s">
        <v>1031</v>
      </c>
    </row>
    <row r="22" spans="1:11" s="252" customFormat="1" ht="15" x14ac:dyDescent="0.2">
      <c r="A22" s="192" t="s">
        <v>1164</v>
      </c>
      <c r="B22" s="192"/>
      <c r="C22" s="249" t="s">
        <v>359</v>
      </c>
      <c r="D22" s="249" t="s">
        <v>581</v>
      </c>
      <c r="E22" s="250" t="s">
        <v>683</v>
      </c>
      <c r="F22" s="249" t="s">
        <v>142</v>
      </c>
      <c r="G22" s="192"/>
      <c r="H22" s="249" t="s">
        <v>118</v>
      </c>
      <c r="I22" s="249" t="s">
        <v>759</v>
      </c>
      <c r="J22" s="249" t="s">
        <v>868</v>
      </c>
      <c r="K22" s="249" t="s">
        <v>1031</v>
      </c>
    </row>
    <row r="23" spans="1:11" s="252" customFormat="1" ht="15" x14ac:dyDescent="0.2">
      <c r="A23" s="192" t="s">
        <v>1165</v>
      </c>
      <c r="B23" s="192"/>
      <c r="C23" s="249" t="s">
        <v>258</v>
      </c>
      <c r="D23" s="249" t="s">
        <v>480</v>
      </c>
      <c r="E23" s="250" t="s">
        <v>683</v>
      </c>
      <c r="F23" s="249" t="s">
        <v>131</v>
      </c>
      <c r="G23" s="192"/>
      <c r="H23" s="249" t="s">
        <v>670</v>
      </c>
      <c r="I23" s="249" t="s">
        <v>759</v>
      </c>
      <c r="J23" s="249" t="s">
        <v>792</v>
      </c>
      <c r="K23" s="249" t="s">
        <v>945</v>
      </c>
    </row>
    <row r="24" spans="1:11" s="252" customFormat="1" ht="15" x14ac:dyDescent="0.2">
      <c r="A24" s="192" t="s">
        <v>1165</v>
      </c>
      <c r="B24" s="192"/>
      <c r="C24" s="249" t="s">
        <v>258</v>
      </c>
      <c r="D24" s="249" t="s">
        <v>480</v>
      </c>
      <c r="E24" s="250" t="s">
        <v>683</v>
      </c>
      <c r="F24" s="249" t="s">
        <v>132</v>
      </c>
      <c r="G24" s="192"/>
      <c r="H24" s="249" t="s">
        <v>670</v>
      </c>
      <c r="I24" s="249" t="s">
        <v>759</v>
      </c>
      <c r="J24" s="249" t="s">
        <v>792</v>
      </c>
      <c r="K24" s="249" t="s">
        <v>945</v>
      </c>
    </row>
    <row r="25" spans="1:11" s="252" customFormat="1" ht="15" x14ac:dyDescent="0.2">
      <c r="A25" s="192" t="s">
        <v>1166</v>
      </c>
      <c r="B25" s="192"/>
      <c r="C25" s="249" t="s">
        <v>421</v>
      </c>
      <c r="D25" s="249" t="s">
        <v>640</v>
      </c>
      <c r="E25" s="250" t="s">
        <v>683</v>
      </c>
      <c r="F25" s="249" t="s">
        <v>142</v>
      </c>
      <c r="G25" s="192"/>
      <c r="H25" s="249" t="s">
        <v>670</v>
      </c>
      <c r="I25" s="249" t="s">
        <v>759</v>
      </c>
      <c r="J25" s="249" t="s">
        <v>916</v>
      </c>
      <c r="K25" s="249" t="s">
        <v>1031</v>
      </c>
    </row>
    <row r="26" spans="1:11" s="252" customFormat="1" ht="15" x14ac:dyDescent="0.2">
      <c r="A26" s="192" t="s">
        <v>1167</v>
      </c>
      <c r="B26" s="192"/>
      <c r="C26" s="249" t="s">
        <v>281</v>
      </c>
      <c r="D26" s="249" t="s">
        <v>503</v>
      </c>
      <c r="E26" s="250" t="s">
        <v>683</v>
      </c>
      <c r="F26" s="249" t="s">
        <v>138</v>
      </c>
      <c r="G26" s="192"/>
      <c r="H26" s="249" t="s">
        <v>671</v>
      </c>
      <c r="I26" s="249" t="s">
        <v>759</v>
      </c>
      <c r="J26" s="249" t="s">
        <v>807</v>
      </c>
      <c r="K26" s="249" t="s">
        <v>945</v>
      </c>
    </row>
    <row r="27" spans="1:11" s="252" customFormat="1" ht="15" x14ac:dyDescent="0.2">
      <c r="A27" s="192" t="s">
        <v>1167</v>
      </c>
      <c r="B27" s="192"/>
      <c r="C27" s="249" t="s">
        <v>281</v>
      </c>
      <c r="D27" s="249" t="s">
        <v>503</v>
      </c>
      <c r="E27" s="250" t="s">
        <v>683</v>
      </c>
      <c r="F27" s="249" t="s">
        <v>665</v>
      </c>
      <c r="G27" s="192"/>
      <c r="H27" s="249" t="s">
        <v>671</v>
      </c>
      <c r="I27" s="249" t="s">
        <v>759</v>
      </c>
      <c r="J27" s="249" t="s">
        <v>807</v>
      </c>
      <c r="K27" s="249" t="s">
        <v>945</v>
      </c>
    </row>
    <row r="28" spans="1:11" s="252" customFormat="1" ht="15" x14ac:dyDescent="0.2">
      <c r="A28" s="192" t="s">
        <v>1168</v>
      </c>
      <c r="B28" s="192"/>
      <c r="C28" s="249" t="s">
        <v>242</v>
      </c>
      <c r="D28" s="249" t="s">
        <v>464</v>
      </c>
      <c r="E28" s="250" t="s">
        <v>683</v>
      </c>
      <c r="F28" s="249" t="s">
        <v>664</v>
      </c>
      <c r="G28" s="192"/>
      <c r="H28" s="249" t="s">
        <v>118</v>
      </c>
      <c r="I28" s="249" t="s">
        <v>759</v>
      </c>
      <c r="J28" s="249" t="s">
        <v>780</v>
      </c>
      <c r="K28" s="249" t="s">
        <v>945</v>
      </c>
    </row>
    <row r="29" spans="1:11" s="252" customFormat="1" ht="15" x14ac:dyDescent="0.2">
      <c r="A29" s="192" t="s">
        <v>1169</v>
      </c>
      <c r="B29" s="192"/>
      <c r="C29" s="249" t="s">
        <v>273</v>
      </c>
      <c r="D29" s="249" t="s">
        <v>495</v>
      </c>
      <c r="E29" s="250" t="s">
        <v>683</v>
      </c>
      <c r="F29" s="249" t="s">
        <v>138</v>
      </c>
      <c r="G29" s="192"/>
      <c r="H29" s="249" t="s">
        <v>118</v>
      </c>
      <c r="I29" s="249" t="s">
        <v>759</v>
      </c>
      <c r="J29" s="249" t="s">
        <v>803</v>
      </c>
      <c r="K29" s="249" t="s">
        <v>945</v>
      </c>
    </row>
    <row r="30" spans="1:11" s="252" customFormat="1" ht="15" x14ac:dyDescent="0.2">
      <c r="A30" s="192"/>
      <c r="B30" s="192"/>
      <c r="C30" s="249" t="s">
        <v>362</v>
      </c>
      <c r="D30" s="249" t="s">
        <v>584</v>
      </c>
      <c r="E30" s="250" t="s">
        <v>683</v>
      </c>
      <c r="F30" s="249" t="s">
        <v>143</v>
      </c>
      <c r="G30" s="192"/>
      <c r="H30" s="249" t="s">
        <v>118</v>
      </c>
      <c r="I30" s="249" t="s">
        <v>759</v>
      </c>
      <c r="J30" s="249" t="s">
        <v>871</v>
      </c>
      <c r="K30" s="249" t="s">
        <v>945</v>
      </c>
    </row>
    <row r="31" spans="1:11" s="252" customFormat="1" ht="15" x14ac:dyDescent="0.2">
      <c r="A31" s="192" t="s">
        <v>1170</v>
      </c>
      <c r="B31" s="192"/>
      <c r="C31" s="249" t="s">
        <v>235</v>
      </c>
      <c r="D31" s="249" t="s">
        <v>457</v>
      </c>
      <c r="E31" s="250" t="s">
        <v>683</v>
      </c>
      <c r="F31" s="249" t="s">
        <v>664</v>
      </c>
      <c r="G31" s="192"/>
      <c r="H31" s="249" t="s">
        <v>118</v>
      </c>
      <c r="I31" s="249" t="s">
        <v>759</v>
      </c>
      <c r="J31" s="249" t="s">
        <v>773</v>
      </c>
      <c r="K31" s="249" t="s">
        <v>945</v>
      </c>
    </row>
    <row r="32" spans="1:11" s="252" customFormat="1" ht="15" x14ac:dyDescent="0.2">
      <c r="A32" s="192" t="s">
        <v>1171</v>
      </c>
      <c r="B32" s="192"/>
      <c r="C32" s="249" t="s">
        <v>329</v>
      </c>
      <c r="D32" s="249" t="s">
        <v>551</v>
      </c>
      <c r="E32" s="250" t="s">
        <v>683</v>
      </c>
      <c r="F32" s="249" t="s">
        <v>133</v>
      </c>
      <c r="G32" s="192"/>
      <c r="H32" s="249" t="s">
        <v>118</v>
      </c>
      <c r="I32" s="249" t="s">
        <v>759</v>
      </c>
      <c r="J32" s="249" t="s">
        <v>773</v>
      </c>
      <c r="K32" s="249" t="s">
        <v>945</v>
      </c>
    </row>
    <row r="33" spans="1:11" s="252" customFormat="1" ht="15" x14ac:dyDescent="0.2">
      <c r="A33" s="192" t="s">
        <v>1211</v>
      </c>
      <c r="B33" s="192"/>
      <c r="C33" s="249" t="s">
        <v>253</v>
      </c>
      <c r="D33" s="249" t="s">
        <v>475</v>
      </c>
      <c r="E33" s="250" t="s">
        <v>689</v>
      </c>
      <c r="F33" s="249" t="s">
        <v>131</v>
      </c>
      <c r="G33" s="192"/>
      <c r="H33" s="249" t="s">
        <v>671</v>
      </c>
      <c r="I33" s="249" t="s">
        <v>759</v>
      </c>
      <c r="J33" s="249" t="s">
        <v>790</v>
      </c>
      <c r="K33" s="249" t="s">
        <v>960</v>
      </c>
    </row>
    <row r="34" spans="1:11" s="252" customFormat="1" ht="15" x14ac:dyDescent="0.2">
      <c r="A34" s="192" t="s">
        <v>1211</v>
      </c>
      <c r="B34" s="192"/>
      <c r="C34" s="249" t="s">
        <v>253</v>
      </c>
      <c r="D34" s="249" t="s">
        <v>475</v>
      </c>
      <c r="E34" s="250" t="s">
        <v>689</v>
      </c>
      <c r="F34" s="249" t="s">
        <v>668</v>
      </c>
      <c r="G34" s="192"/>
      <c r="H34" s="249" t="s">
        <v>671</v>
      </c>
      <c r="I34" s="249" t="s">
        <v>759</v>
      </c>
      <c r="J34" s="249" t="s">
        <v>790</v>
      </c>
      <c r="K34" s="249" t="s">
        <v>960</v>
      </c>
    </row>
    <row r="35" spans="1:11" s="252" customFormat="1" ht="15" x14ac:dyDescent="0.2">
      <c r="A35" s="192" t="s">
        <v>1212</v>
      </c>
      <c r="B35" s="192"/>
      <c r="C35" s="249" t="s">
        <v>392</v>
      </c>
      <c r="D35" s="249" t="s">
        <v>611</v>
      </c>
      <c r="E35" s="250" t="s">
        <v>689</v>
      </c>
      <c r="F35" s="249" t="s">
        <v>141</v>
      </c>
      <c r="G35" s="192"/>
      <c r="H35" s="249" t="s">
        <v>118</v>
      </c>
      <c r="I35" s="249" t="s">
        <v>759</v>
      </c>
      <c r="J35" s="249" t="s">
        <v>890</v>
      </c>
      <c r="K35" s="249" t="s">
        <v>1052</v>
      </c>
    </row>
    <row r="36" spans="1:11" s="252" customFormat="1" ht="15" x14ac:dyDescent="0.2">
      <c r="A36" s="192" t="s">
        <v>1213</v>
      </c>
      <c r="B36" s="192"/>
      <c r="C36" s="249" t="s">
        <v>428</v>
      </c>
      <c r="D36" s="249" t="s">
        <v>647</v>
      </c>
      <c r="E36" s="250" t="s">
        <v>689</v>
      </c>
      <c r="F36" s="249" t="s">
        <v>142</v>
      </c>
      <c r="G36" s="192"/>
      <c r="H36" s="249" t="s">
        <v>118</v>
      </c>
      <c r="I36" s="249" t="s">
        <v>759</v>
      </c>
      <c r="J36" s="249" t="s">
        <v>1276</v>
      </c>
      <c r="K36" s="249" t="s">
        <v>960</v>
      </c>
    </row>
    <row r="37" spans="1:11" s="252" customFormat="1" ht="15" x14ac:dyDescent="0.2">
      <c r="A37" s="192" t="s">
        <v>1214</v>
      </c>
      <c r="B37" s="192"/>
      <c r="C37" s="249" t="s">
        <v>304</v>
      </c>
      <c r="D37" s="249" t="s">
        <v>526</v>
      </c>
      <c r="E37" s="250" t="s">
        <v>689</v>
      </c>
      <c r="F37" s="249" t="s">
        <v>132</v>
      </c>
      <c r="G37" s="192"/>
      <c r="H37" s="249" t="s">
        <v>670</v>
      </c>
      <c r="I37" s="249" t="s">
        <v>759</v>
      </c>
      <c r="J37" s="249" t="s">
        <v>826</v>
      </c>
      <c r="K37" s="249" t="s">
        <v>960</v>
      </c>
    </row>
    <row r="38" spans="1:11" s="252" customFormat="1" ht="15" x14ac:dyDescent="0.2">
      <c r="A38" s="192" t="s">
        <v>1214</v>
      </c>
      <c r="B38" s="192"/>
      <c r="C38" s="249" t="s">
        <v>304</v>
      </c>
      <c r="D38" s="249" t="s">
        <v>526</v>
      </c>
      <c r="E38" s="250" t="s">
        <v>689</v>
      </c>
      <c r="F38" s="249" t="s">
        <v>668</v>
      </c>
      <c r="G38" s="192"/>
      <c r="H38" s="249" t="s">
        <v>670</v>
      </c>
      <c r="I38" s="249" t="s">
        <v>759</v>
      </c>
      <c r="J38" s="249" t="s">
        <v>826</v>
      </c>
      <c r="K38" s="249" t="s">
        <v>960</v>
      </c>
    </row>
    <row r="39" spans="1:11" s="252" customFormat="1" ht="15" x14ac:dyDescent="0.2">
      <c r="A39" s="192" t="s">
        <v>1215</v>
      </c>
      <c r="B39" s="192"/>
      <c r="C39" s="249" t="s">
        <v>433</v>
      </c>
      <c r="D39" s="249" t="s">
        <v>652</v>
      </c>
      <c r="E39" s="250" t="s">
        <v>689</v>
      </c>
      <c r="F39" s="249" t="s">
        <v>668</v>
      </c>
      <c r="G39" s="192"/>
      <c r="H39" s="249" t="s">
        <v>118</v>
      </c>
      <c r="I39" s="249" t="s">
        <v>759</v>
      </c>
      <c r="J39" s="249" t="s">
        <v>922</v>
      </c>
      <c r="K39" s="249" t="s">
        <v>1080</v>
      </c>
    </row>
    <row r="40" spans="1:11" s="252" customFormat="1" ht="15" x14ac:dyDescent="0.2">
      <c r="A40" s="192" t="s">
        <v>1216</v>
      </c>
      <c r="B40" s="192"/>
      <c r="C40" s="249" t="s">
        <v>243</v>
      </c>
      <c r="D40" s="249" t="s">
        <v>465</v>
      </c>
      <c r="E40" s="250" t="s">
        <v>689</v>
      </c>
      <c r="F40" s="249" t="s">
        <v>664</v>
      </c>
      <c r="G40" s="192"/>
      <c r="H40" s="249" t="s">
        <v>670</v>
      </c>
      <c r="I40" s="249" t="s">
        <v>759</v>
      </c>
      <c r="J40" s="249" t="s">
        <v>781</v>
      </c>
      <c r="K40" s="249" t="s">
        <v>952</v>
      </c>
    </row>
    <row r="41" spans="1:11" s="252" customFormat="1" ht="15" x14ac:dyDescent="0.2">
      <c r="A41" s="192" t="s">
        <v>1217</v>
      </c>
      <c r="B41" s="192"/>
      <c r="C41" s="249" t="s">
        <v>432</v>
      </c>
      <c r="D41" s="249" t="s">
        <v>651</v>
      </c>
      <c r="E41" s="250" t="s">
        <v>689</v>
      </c>
      <c r="F41" s="249" t="s">
        <v>668</v>
      </c>
      <c r="G41" s="192"/>
      <c r="H41" s="249" t="s">
        <v>118</v>
      </c>
      <c r="I41" s="249" t="s">
        <v>759</v>
      </c>
      <c r="J41" s="249" t="s">
        <v>921</v>
      </c>
      <c r="K41" s="249" t="s">
        <v>1079</v>
      </c>
    </row>
    <row r="42" spans="1:11" s="252" customFormat="1" ht="15" x14ac:dyDescent="0.2">
      <c r="A42" s="192" t="s">
        <v>1180</v>
      </c>
      <c r="B42" s="192"/>
      <c r="C42" s="249" t="s">
        <v>364</v>
      </c>
      <c r="D42" s="249" t="s">
        <v>585</v>
      </c>
      <c r="E42" s="250" t="s">
        <v>733</v>
      </c>
      <c r="F42" s="249" t="s">
        <v>144</v>
      </c>
      <c r="G42" s="192"/>
      <c r="H42" s="249" t="s">
        <v>670</v>
      </c>
      <c r="I42" s="249" t="s">
        <v>759</v>
      </c>
      <c r="J42" s="249" t="s">
        <v>1277</v>
      </c>
      <c r="K42" s="249" t="s">
        <v>1033</v>
      </c>
    </row>
    <row r="43" spans="1:11" s="252" customFormat="1" ht="15" x14ac:dyDescent="0.2">
      <c r="A43" s="192" t="s">
        <v>1203</v>
      </c>
      <c r="B43" s="192"/>
      <c r="C43" s="249" t="s">
        <v>223</v>
      </c>
      <c r="D43" s="249" t="s">
        <v>445</v>
      </c>
      <c r="E43" s="250" t="s">
        <v>674</v>
      </c>
      <c r="F43" s="249" t="s">
        <v>663</v>
      </c>
      <c r="G43" s="192"/>
      <c r="H43" s="249" t="s">
        <v>670</v>
      </c>
      <c r="I43" s="249" t="s">
        <v>759</v>
      </c>
      <c r="J43" s="249" t="s">
        <v>762</v>
      </c>
      <c r="K43" s="249" t="s">
        <v>933</v>
      </c>
    </row>
    <row r="44" spans="1:11" s="252" customFormat="1" ht="15" x14ac:dyDescent="0.2">
      <c r="A44" s="192" t="s">
        <v>1203</v>
      </c>
      <c r="B44" s="192"/>
      <c r="C44" s="249" t="s">
        <v>223</v>
      </c>
      <c r="D44" s="249" t="s">
        <v>445</v>
      </c>
      <c r="E44" s="250" t="s">
        <v>674</v>
      </c>
      <c r="F44" s="249" t="s">
        <v>668</v>
      </c>
      <c r="G44" s="192"/>
      <c r="H44" s="249" t="s">
        <v>670</v>
      </c>
      <c r="I44" s="249" t="s">
        <v>759</v>
      </c>
      <c r="J44" s="249" t="s">
        <v>762</v>
      </c>
      <c r="K44" s="249" t="s">
        <v>933</v>
      </c>
    </row>
    <row r="45" spans="1:11" s="252" customFormat="1" ht="15" x14ac:dyDescent="0.2">
      <c r="A45" s="192"/>
      <c r="B45" s="192"/>
      <c r="C45" s="249" t="s">
        <v>354</v>
      </c>
      <c r="D45" s="249" t="s">
        <v>576</v>
      </c>
      <c r="E45" s="250" t="s">
        <v>730</v>
      </c>
      <c r="F45" s="249" t="s">
        <v>143</v>
      </c>
      <c r="G45" s="192"/>
      <c r="H45" s="249" t="s">
        <v>670</v>
      </c>
      <c r="I45" s="249" t="s">
        <v>759</v>
      </c>
      <c r="J45" s="249" t="s">
        <v>864</v>
      </c>
      <c r="K45" s="249" t="s">
        <v>1026</v>
      </c>
    </row>
    <row r="46" spans="1:11" s="252" customFormat="1" ht="15" x14ac:dyDescent="0.2">
      <c r="A46" s="192" t="s">
        <v>1103</v>
      </c>
      <c r="B46" s="192"/>
      <c r="C46" s="249" t="s">
        <v>237</v>
      </c>
      <c r="D46" s="249" t="s">
        <v>459</v>
      </c>
      <c r="E46" s="250" t="s">
        <v>681</v>
      </c>
      <c r="F46" s="249" t="s">
        <v>664</v>
      </c>
      <c r="G46" s="192"/>
      <c r="H46" s="249" t="s">
        <v>670</v>
      </c>
      <c r="I46" s="249" t="s">
        <v>759</v>
      </c>
      <c r="J46" s="249" t="s">
        <v>775</v>
      </c>
      <c r="K46" s="249" t="s">
        <v>947</v>
      </c>
    </row>
    <row r="47" spans="1:11" s="252" customFormat="1" ht="15" x14ac:dyDescent="0.2">
      <c r="A47" s="192" t="s">
        <v>1104</v>
      </c>
      <c r="B47" s="192"/>
      <c r="C47" s="249" t="s">
        <v>232</v>
      </c>
      <c r="D47" s="249" t="s">
        <v>454</v>
      </c>
      <c r="E47" s="250" t="s">
        <v>681</v>
      </c>
      <c r="F47" s="249" t="s">
        <v>663</v>
      </c>
      <c r="G47" s="192"/>
      <c r="H47" s="249" t="s">
        <v>670</v>
      </c>
      <c r="I47" s="249" t="s">
        <v>759</v>
      </c>
      <c r="J47" s="249" t="s">
        <v>771</v>
      </c>
      <c r="K47" s="249" t="s">
        <v>942</v>
      </c>
    </row>
    <row r="48" spans="1:11" s="252" customFormat="1" ht="15" x14ac:dyDescent="0.2">
      <c r="A48" s="192" t="s">
        <v>1120</v>
      </c>
      <c r="B48" s="192"/>
      <c r="C48" s="249" t="s">
        <v>327</v>
      </c>
      <c r="D48" s="249" t="s">
        <v>549</v>
      </c>
      <c r="E48" s="250" t="s">
        <v>700</v>
      </c>
      <c r="F48" s="249" t="s">
        <v>665</v>
      </c>
      <c r="G48" s="192"/>
      <c r="H48" s="249" t="s">
        <v>670</v>
      </c>
      <c r="I48" s="249" t="s">
        <v>759</v>
      </c>
      <c r="J48" s="249" t="s">
        <v>842</v>
      </c>
      <c r="K48" s="249" t="s">
        <v>982</v>
      </c>
    </row>
    <row r="49" spans="1:11" s="252" customFormat="1" ht="15" x14ac:dyDescent="0.2">
      <c r="A49" s="192" t="s">
        <v>1122</v>
      </c>
      <c r="B49" s="192"/>
      <c r="C49" s="249" t="s">
        <v>350</v>
      </c>
      <c r="D49" s="249" t="s">
        <v>572</v>
      </c>
      <c r="E49" s="250" t="s">
        <v>700</v>
      </c>
      <c r="F49" s="249" t="s">
        <v>666</v>
      </c>
      <c r="G49" s="192"/>
      <c r="H49" s="249" t="s">
        <v>118</v>
      </c>
      <c r="I49" s="249" t="s">
        <v>759</v>
      </c>
      <c r="J49" s="249" t="s">
        <v>860</v>
      </c>
      <c r="K49" s="249" t="s">
        <v>1023</v>
      </c>
    </row>
    <row r="50" spans="1:11" s="252" customFormat="1" ht="15" x14ac:dyDescent="0.2">
      <c r="A50" s="192" t="s">
        <v>1123</v>
      </c>
      <c r="B50" s="192"/>
      <c r="C50" s="249" t="s">
        <v>269</v>
      </c>
      <c r="D50" s="249" t="s">
        <v>491</v>
      </c>
      <c r="E50" s="250" t="s">
        <v>700</v>
      </c>
      <c r="F50" s="249" t="s">
        <v>131</v>
      </c>
      <c r="G50" s="192"/>
      <c r="H50" s="249" t="s">
        <v>34</v>
      </c>
      <c r="I50" s="249" t="s">
        <v>121</v>
      </c>
      <c r="J50" s="249" t="s">
        <v>799</v>
      </c>
      <c r="K50" s="249" t="s">
        <v>974</v>
      </c>
    </row>
    <row r="51" spans="1:11" s="252" customFormat="1" ht="15" x14ac:dyDescent="0.2">
      <c r="A51" s="192" t="s">
        <v>1124</v>
      </c>
      <c r="B51" s="192"/>
      <c r="C51" s="249" t="s">
        <v>361</v>
      </c>
      <c r="D51" s="249" t="s">
        <v>583</v>
      </c>
      <c r="E51" s="250" t="s">
        <v>700</v>
      </c>
      <c r="F51" s="249" t="s">
        <v>143</v>
      </c>
      <c r="G51" s="192"/>
      <c r="H51" s="249" t="s">
        <v>670</v>
      </c>
      <c r="I51" s="249" t="s">
        <v>759</v>
      </c>
      <c r="J51" s="249" t="s">
        <v>870</v>
      </c>
      <c r="K51" s="249" t="s">
        <v>982</v>
      </c>
    </row>
    <row r="52" spans="1:11" s="252" customFormat="1" ht="15" x14ac:dyDescent="0.2">
      <c r="A52" s="192"/>
      <c r="B52" s="192"/>
      <c r="C52" s="249" t="s">
        <v>260</v>
      </c>
      <c r="D52" s="249" t="s">
        <v>482</v>
      </c>
      <c r="E52" s="250" t="s">
        <v>700</v>
      </c>
      <c r="F52" s="249" t="s">
        <v>131</v>
      </c>
      <c r="G52" s="192"/>
      <c r="H52" s="249" t="s">
        <v>118</v>
      </c>
      <c r="I52" s="249" t="s">
        <v>121</v>
      </c>
      <c r="J52" s="249" t="s">
        <v>1278</v>
      </c>
      <c r="K52" s="249" t="s">
        <v>966</v>
      </c>
    </row>
    <row r="53" spans="1:11" s="252" customFormat="1" ht="15" x14ac:dyDescent="0.2">
      <c r="A53" s="192" t="s">
        <v>1125</v>
      </c>
      <c r="B53" s="192"/>
      <c r="C53" s="249" t="s">
        <v>260</v>
      </c>
      <c r="D53" s="249" t="s">
        <v>482</v>
      </c>
      <c r="E53" s="250" t="s">
        <v>700</v>
      </c>
      <c r="F53" s="249" t="s">
        <v>132</v>
      </c>
      <c r="G53" s="192"/>
      <c r="H53" s="249" t="s">
        <v>118</v>
      </c>
      <c r="I53" s="249" t="s">
        <v>121</v>
      </c>
      <c r="J53" s="249" t="s">
        <v>1278</v>
      </c>
      <c r="K53" s="249" t="s">
        <v>966</v>
      </c>
    </row>
    <row r="54" spans="1:11" s="252" customFormat="1" ht="15" x14ac:dyDescent="0.2">
      <c r="A54" s="192" t="s">
        <v>1128</v>
      </c>
      <c r="B54" s="192"/>
      <c r="C54" s="249" t="s">
        <v>305</v>
      </c>
      <c r="D54" s="249" t="s">
        <v>527</v>
      </c>
      <c r="E54" s="250" t="s">
        <v>700</v>
      </c>
      <c r="F54" s="249" t="s">
        <v>132</v>
      </c>
      <c r="G54" s="192"/>
      <c r="H54" s="249" t="s">
        <v>118</v>
      </c>
      <c r="I54" s="249" t="s">
        <v>759</v>
      </c>
      <c r="J54" s="249" t="s">
        <v>827</v>
      </c>
      <c r="K54" s="249" t="s">
        <v>966</v>
      </c>
    </row>
    <row r="55" spans="1:11" s="252" customFormat="1" ht="15" x14ac:dyDescent="0.2">
      <c r="A55" s="192" t="s">
        <v>1128</v>
      </c>
      <c r="B55" s="192"/>
      <c r="C55" s="249" t="s">
        <v>305</v>
      </c>
      <c r="D55" s="249" t="s">
        <v>527</v>
      </c>
      <c r="E55" s="250" t="s">
        <v>700</v>
      </c>
      <c r="F55" s="249" t="s">
        <v>169</v>
      </c>
      <c r="G55" s="192"/>
      <c r="H55" s="249" t="s">
        <v>118</v>
      </c>
      <c r="I55" s="249" t="s">
        <v>759</v>
      </c>
      <c r="J55" s="249" t="s">
        <v>827</v>
      </c>
      <c r="K55" s="249" t="s">
        <v>966</v>
      </c>
    </row>
    <row r="56" spans="1:11" s="252" customFormat="1" ht="15" x14ac:dyDescent="0.2">
      <c r="A56" s="192" t="s">
        <v>119</v>
      </c>
      <c r="B56" s="192"/>
      <c r="C56" s="249" t="s">
        <v>394</v>
      </c>
      <c r="D56" s="249" t="s">
        <v>613</v>
      </c>
      <c r="E56" s="250" t="s">
        <v>700</v>
      </c>
      <c r="F56" s="249" t="s">
        <v>141</v>
      </c>
      <c r="G56" s="192"/>
      <c r="H56" s="249" t="s">
        <v>671</v>
      </c>
      <c r="I56" s="249" t="s">
        <v>121</v>
      </c>
      <c r="J56" s="249" t="s">
        <v>892</v>
      </c>
      <c r="K56" s="249" t="s">
        <v>966</v>
      </c>
    </row>
    <row r="57" spans="1:11" s="252" customFormat="1" ht="15" x14ac:dyDescent="0.2">
      <c r="A57" s="192" t="s">
        <v>1129</v>
      </c>
      <c r="B57" s="192"/>
      <c r="C57" s="249" t="s">
        <v>400</v>
      </c>
      <c r="D57" s="249" t="s">
        <v>619</v>
      </c>
      <c r="E57" s="250" t="s">
        <v>700</v>
      </c>
      <c r="F57" s="249" t="s">
        <v>141</v>
      </c>
      <c r="G57" s="192"/>
      <c r="H57" s="249" t="s">
        <v>118</v>
      </c>
      <c r="I57" s="249" t="s">
        <v>121</v>
      </c>
      <c r="J57" s="249" t="s">
        <v>898</v>
      </c>
      <c r="K57" s="249" t="s">
        <v>982</v>
      </c>
    </row>
    <row r="58" spans="1:11" s="252" customFormat="1" ht="15" x14ac:dyDescent="0.2">
      <c r="A58" s="192" t="s">
        <v>1131</v>
      </c>
      <c r="B58" s="192"/>
      <c r="C58" s="249" t="s">
        <v>426</v>
      </c>
      <c r="D58" s="249" t="s">
        <v>645</v>
      </c>
      <c r="E58" s="250" t="s">
        <v>700</v>
      </c>
      <c r="F58" s="249" t="s">
        <v>142</v>
      </c>
      <c r="G58" s="192"/>
      <c r="H58" s="249" t="s">
        <v>670</v>
      </c>
      <c r="I58" s="249" t="s">
        <v>121</v>
      </c>
      <c r="J58" s="249" t="s">
        <v>870</v>
      </c>
      <c r="K58" s="249" t="s">
        <v>1074</v>
      </c>
    </row>
    <row r="59" spans="1:11" s="252" customFormat="1" ht="15" x14ac:dyDescent="0.2">
      <c r="A59" s="192" t="s">
        <v>120</v>
      </c>
      <c r="B59" s="192"/>
      <c r="C59" s="249" t="s">
        <v>278</v>
      </c>
      <c r="D59" s="249" t="s">
        <v>500</v>
      </c>
      <c r="E59" s="250" t="s">
        <v>700</v>
      </c>
      <c r="F59" s="249" t="s">
        <v>138</v>
      </c>
      <c r="G59" s="192"/>
      <c r="H59" s="249" t="s">
        <v>670</v>
      </c>
      <c r="I59" s="249" t="s">
        <v>759</v>
      </c>
      <c r="J59" s="249" t="s">
        <v>1279</v>
      </c>
      <c r="K59" s="249" t="s">
        <v>982</v>
      </c>
    </row>
    <row r="60" spans="1:11" s="252" customFormat="1" ht="15" x14ac:dyDescent="0.2">
      <c r="A60" s="192" t="s">
        <v>120</v>
      </c>
      <c r="B60" s="192"/>
      <c r="C60" s="249" t="s">
        <v>278</v>
      </c>
      <c r="D60" s="249" t="s">
        <v>500</v>
      </c>
      <c r="E60" s="250" t="s">
        <v>700</v>
      </c>
      <c r="F60" s="249" t="s">
        <v>133</v>
      </c>
      <c r="G60" s="192"/>
      <c r="H60" s="249" t="s">
        <v>670</v>
      </c>
      <c r="I60" s="249" t="s">
        <v>759</v>
      </c>
      <c r="J60" s="249" t="s">
        <v>1280</v>
      </c>
      <c r="K60" s="249" t="s">
        <v>982</v>
      </c>
    </row>
    <row r="61" spans="1:11" s="252" customFormat="1" ht="15" x14ac:dyDescent="0.2">
      <c r="A61" s="192" t="s">
        <v>122</v>
      </c>
      <c r="B61" s="192"/>
      <c r="C61" s="249" t="s">
        <v>318</v>
      </c>
      <c r="D61" s="249" t="s">
        <v>540</v>
      </c>
      <c r="E61" s="250" t="s">
        <v>700</v>
      </c>
      <c r="F61" s="249" t="s">
        <v>169</v>
      </c>
      <c r="G61" s="192"/>
      <c r="H61" s="249" t="s">
        <v>670</v>
      </c>
      <c r="I61" s="249" t="s">
        <v>759</v>
      </c>
      <c r="J61" s="249" t="s">
        <v>835</v>
      </c>
      <c r="K61" s="249" t="s">
        <v>1007</v>
      </c>
    </row>
    <row r="62" spans="1:11" s="252" customFormat="1" ht="15" x14ac:dyDescent="0.2">
      <c r="A62" s="192" t="s">
        <v>122</v>
      </c>
      <c r="B62" s="192"/>
      <c r="C62" s="249" t="s">
        <v>318</v>
      </c>
      <c r="D62" s="249" t="s">
        <v>540</v>
      </c>
      <c r="E62" s="250" t="s">
        <v>700</v>
      </c>
      <c r="F62" s="249" t="s">
        <v>133</v>
      </c>
      <c r="G62" s="192"/>
      <c r="H62" s="249" t="s">
        <v>670</v>
      </c>
      <c r="I62" s="249" t="s">
        <v>759</v>
      </c>
      <c r="J62" s="249" t="s">
        <v>835</v>
      </c>
      <c r="K62" s="249" t="s">
        <v>1007</v>
      </c>
    </row>
    <row r="63" spans="1:11" s="252" customFormat="1" ht="15" x14ac:dyDescent="0.2">
      <c r="A63" s="192" t="s">
        <v>1133</v>
      </c>
      <c r="B63" s="192"/>
      <c r="C63" s="249" t="s">
        <v>391</v>
      </c>
      <c r="D63" s="249" t="s">
        <v>610</v>
      </c>
      <c r="E63" s="250" t="s">
        <v>700</v>
      </c>
      <c r="F63" s="249" t="s">
        <v>141</v>
      </c>
      <c r="G63" s="192"/>
      <c r="H63" s="249" t="s">
        <v>671</v>
      </c>
      <c r="I63" s="249" t="s">
        <v>121</v>
      </c>
      <c r="J63" s="249" t="s">
        <v>889</v>
      </c>
      <c r="K63" s="249" t="s">
        <v>982</v>
      </c>
    </row>
    <row r="64" spans="1:11" s="252" customFormat="1" ht="15" x14ac:dyDescent="0.2">
      <c r="A64" s="192" t="s">
        <v>123</v>
      </c>
      <c r="B64" s="192"/>
      <c r="C64" s="249" t="s">
        <v>401</v>
      </c>
      <c r="D64" s="249" t="s">
        <v>620</v>
      </c>
      <c r="E64" s="250" t="s">
        <v>700</v>
      </c>
      <c r="F64" s="249" t="s">
        <v>141</v>
      </c>
      <c r="G64" s="192"/>
      <c r="H64" s="249" t="s">
        <v>670</v>
      </c>
      <c r="I64" s="249" t="s">
        <v>121</v>
      </c>
      <c r="J64" s="249" t="s">
        <v>899</v>
      </c>
      <c r="K64" s="249" t="s">
        <v>966</v>
      </c>
    </row>
    <row r="65" spans="1:11" s="252" customFormat="1" ht="15" x14ac:dyDescent="0.2">
      <c r="A65" s="192" t="s">
        <v>1121</v>
      </c>
      <c r="B65" s="192"/>
      <c r="C65" s="249" t="s">
        <v>226</v>
      </c>
      <c r="D65" s="249" t="s">
        <v>448</v>
      </c>
      <c r="E65" s="250" t="s">
        <v>677</v>
      </c>
      <c r="F65" s="249" t="s">
        <v>663</v>
      </c>
      <c r="G65" s="192"/>
      <c r="H65" s="249" t="s">
        <v>670</v>
      </c>
      <c r="I65" s="249" t="s">
        <v>759</v>
      </c>
      <c r="J65" s="249" t="s">
        <v>765</v>
      </c>
      <c r="K65" s="249" t="s">
        <v>936</v>
      </c>
    </row>
    <row r="66" spans="1:11" s="252" customFormat="1" ht="15" x14ac:dyDescent="0.2">
      <c r="A66" s="192" t="s">
        <v>1138</v>
      </c>
      <c r="B66" s="192"/>
      <c r="C66" s="249" t="s">
        <v>222</v>
      </c>
      <c r="D66" s="249" t="s">
        <v>444</v>
      </c>
      <c r="E66" s="250" t="s">
        <v>673</v>
      </c>
      <c r="F66" s="249" t="s">
        <v>663</v>
      </c>
      <c r="G66" s="192"/>
      <c r="H66" s="249" t="s">
        <v>670</v>
      </c>
      <c r="I66" s="249" t="s">
        <v>121</v>
      </c>
      <c r="J66" s="251" t="s">
        <v>761</v>
      </c>
      <c r="K66" s="249" t="s">
        <v>932</v>
      </c>
    </row>
    <row r="67" spans="1:11" s="252" customFormat="1" ht="15" x14ac:dyDescent="0.2">
      <c r="A67" s="192" t="s">
        <v>1138</v>
      </c>
      <c r="B67" s="192"/>
      <c r="C67" s="249" t="s">
        <v>222</v>
      </c>
      <c r="D67" s="249" t="s">
        <v>444</v>
      </c>
      <c r="E67" s="250" t="s">
        <v>673</v>
      </c>
      <c r="F67" s="249" t="s">
        <v>141</v>
      </c>
      <c r="G67" s="192"/>
      <c r="H67" s="249" t="s">
        <v>670</v>
      </c>
      <c r="I67" s="249" t="s">
        <v>121</v>
      </c>
      <c r="J67" s="249" t="s">
        <v>1281</v>
      </c>
      <c r="K67" s="249" t="s">
        <v>932</v>
      </c>
    </row>
    <row r="68" spans="1:11" s="252" customFormat="1" ht="15" x14ac:dyDescent="0.2">
      <c r="A68" s="192" t="s">
        <v>1127</v>
      </c>
      <c r="B68" s="192"/>
      <c r="C68" s="249" t="s">
        <v>407</v>
      </c>
      <c r="D68" s="249" t="s">
        <v>626</v>
      </c>
      <c r="E68" s="250" t="s">
        <v>746</v>
      </c>
      <c r="F68" s="249" t="s">
        <v>140</v>
      </c>
      <c r="G68" s="192"/>
      <c r="H68" s="249" t="s">
        <v>672</v>
      </c>
      <c r="I68" s="249" t="s">
        <v>759</v>
      </c>
      <c r="J68" s="249" t="s">
        <v>905</v>
      </c>
      <c r="K68" s="249" t="s">
        <v>1059</v>
      </c>
    </row>
    <row r="69" spans="1:11" s="252" customFormat="1" ht="15" x14ac:dyDescent="0.2">
      <c r="A69" s="192" t="s">
        <v>1136</v>
      </c>
      <c r="B69" s="192"/>
      <c r="C69" s="249" t="s">
        <v>367</v>
      </c>
      <c r="D69" s="249" t="s">
        <v>588</v>
      </c>
      <c r="E69" s="250" t="s">
        <v>734</v>
      </c>
      <c r="F69" s="249" t="s">
        <v>144</v>
      </c>
      <c r="G69" s="192"/>
      <c r="H69" s="249" t="s">
        <v>671</v>
      </c>
      <c r="I69" s="249" t="s">
        <v>759</v>
      </c>
      <c r="J69" s="249" t="s">
        <v>1282</v>
      </c>
      <c r="K69" s="249" t="s">
        <v>1036</v>
      </c>
    </row>
    <row r="70" spans="1:11" s="252" customFormat="1" ht="15" x14ac:dyDescent="0.2">
      <c r="A70" s="192" t="s">
        <v>1126</v>
      </c>
      <c r="B70" s="192"/>
      <c r="C70" s="249" t="s">
        <v>427</v>
      </c>
      <c r="D70" s="249" t="s">
        <v>646</v>
      </c>
      <c r="E70" s="250" t="s">
        <v>756</v>
      </c>
      <c r="F70" s="249" t="s">
        <v>142</v>
      </c>
      <c r="G70" s="192"/>
      <c r="H70" s="249" t="s">
        <v>671</v>
      </c>
      <c r="I70" s="249" t="s">
        <v>759</v>
      </c>
      <c r="J70" s="249" t="s">
        <v>919</v>
      </c>
      <c r="K70" s="249" t="s">
        <v>1075</v>
      </c>
    </row>
    <row r="71" spans="1:11" s="252" customFormat="1" ht="15" x14ac:dyDescent="0.2">
      <c r="A71" s="192" t="s">
        <v>1130</v>
      </c>
      <c r="B71" s="192"/>
      <c r="C71" s="249" t="s">
        <v>415</v>
      </c>
      <c r="D71" s="249" t="s">
        <v>634</v>
      </c>
      <c r="E71" s="250" t="s">
        <v>750</v>
      </c>
      <c r="F71" s="249" t="s">
        <v>146</v>
      </c>
      <c r="G71" s="192"/>
      <c r="H71" s="249" t="s">
        <v>670</v>
      </c>
      <c r="I71" s="249" t="s">
        <v>759</v>
      </c>
      <c r="J71" s="249" t="s">
        <v>911</v>
      </c>
      <c r="K71" s="249" t="s">
        <v>1066</v>
      </c>
    </row>
    <row r="72" spans="1:11" s="252" customFormat="1" ht="15" x14ac:dyDescent="0.2">
      <c r="A72" s="192" t="s">
        <v>1134</v>
      </c>
      <c r="B72" s="192"/>
      <c r="C72" s="249" t="s">
        <v>399</v>
      </c>
      <c r="D72" s="249" t="s">
        <v>618</v>
      </c>
      <c r="E72" s="250" t="s">
        <v>740</v>
      </c>
      <c r="F72" s="249" t="s">
        <v>141</v>
      </c>
      <c r="G72" s="192"/>
      <c r="H72" s="249" t="s">
        <v>671</v>
      </c>
      <c r="I72" s="249" t="s">
        <v>759</v>
      </c>
      <c r="J72" s="249" t="s">
        <v>897</v>
      </c>
      <c r="K72" s="249" t="s">
        <v>1056</v>
      </c>
    </row>
    <row r="73" spans="1:11" s="252" customFormat="1" ht="15" x14ac:dyDescent="0.2">
      <c r="A73" s="192" t="s">
        <v>1137</v>
      </c>
      <c r="B73" s="192"/>
      <c r="C73" s="249" t="s">
        <v>387</v>
      </c>
      <c r="D73" s="249" t="s">
        <v>606</v>
      </c>
      <c r="E73" s="250" t="s">
        <v>740</v>
      </c>
      <c r="F73" s="249" t="s">
        <v>667</v>
      </c>
      <c r="G73" s="192"/>
      <c r="H73" s="249" t="s">
        <v>671</v>
      </c>
      <c r="I73" s="249" t="s">
        <v>759</v>
      </c>
      <c r="J73" s="249" t="s">
        <v>1283</v>
      </c>
      <c r="K73" s="249" t="s">
        <v>1049</v>
      </c>
    </row>
    <row r="74" spans="1:11" s="252" customFormat="1" ht="15" x14ac:dyDescent="0.2">
      <c r="A74" s="192" t="s">
        <v>1250</v>
      </c>
      <c r="B74" s="192"/>
      <c r="C74" s="249" t="s">
        <v>261</v>
      </c>
      <c r="D74" s="249" t="s">
        <v>483</v>
      </c>
      <c r="E74" s="250" t="s">
        <v>693</v>
      </c>
      <c r="F74" s="249" t="s">
        <v>131</v>
      </c>
      <c r="G74" s="192"/>
      <c r="H74" s="249" t="s">
        <v>671</v>
      </c>
      <c r="I74" s="249" t="s">
        <v>760</v>
      </c>
      <c r="J74" s="249" t="s">
        <v>1284</v>
      </c>
      <c r="K74" s="249" t="s">
        <v>967</v>
      </c>
    </row>
    <row r="75" spans="1:11" s="252" customFormat="1" ht="15" x14ac:dyDescent="0.2">
      <c r="A75" s="192" t="s">
        <v>1132</v>
      </c>
      <c r="B75" s="192"/>
      <c r="C75" s="249" t="s">
        <v>249</v>
      </c>
      <c r="D75" s="249" t="s">
        <v>471</v>
      </c>
      <c r="E75" s="250" t="s">
        <v>693</v>
      </c>
      <c r="F75" s="249" t="s">
        <v>131</v>
      </c>
      <c r="G75" s="192"/>
      <c r="H75" s="249" t="s">
        <v>118</v>
      </c>
      <c r="I75" s="249" t="s">
        <v>759</v>
      </c>
      <c r="J75" s="249" t="s">
        <v>786</v>
      </c>
      <c r="K75" s="249" t="s">
        <v>957</v>
      </c>
    </row>
    <row r="76" spans="1:11" s="252" customFormat="1" ht="15" x14ac:dyDescent="0.2">
      <c r="A76" s="192" t="s">
        <v>1132</v>
      </c>
      <c r="B76" s="192"/>
      <c r="C76" s="249" t="s">
        <v>249</v>
      </c>
      <c r="D76" s="249" t="s">
        <v>471</v>
      </c>
      <c r="E76" s="250" t="s">
        <v>693</v>
      </c>
      <c r="F76" s="249" t="s">
        <v>132</v>
      </c>
      <c r="G76" s="192"/>
      <c r="H76" s="249" t="s">
        <v>118</v>
      </c>
      <c r="I76" s="249" t="s">
        <v>759</v>
      </c>
      <c r="J76" s="249" t="s">
        <v>786</v>
      </c>
      <c r="K76" s="249" t="s">
        <v>957</v>
      </c>
    </row>
    <row r="77" spans="1:11" s="252" customFormat="1" ht="15" x14ac:dyDescent="0.2">
      <c r="A77" s="192" t="s">
        <v>1135</v>
      </c>
      <c r="B77" s="192"/>
      <c r="C77" s="249" t="s">
        <v>377</v>
      </c>
      <c r="D77" s="249" t="s">
        <v>596</v>
      </c>
      <c r="E77" s="250" t="s">
        <v>693</v>
      </c>
      <c r="F77" s="249" t="s">
        <v>155</v>
      </c>
      <c r="G77" s="192"/>
      <c r="H77" s="249" t="s">
        <v>671</v>
      </c>
      <c r="I77" s="249" t="s">
        <v>759</v>
      </c>
      <c r="J77" s="249" t="s">
        <v>881</v>
      </c>
      <c r="K77" s="249" t="s">
        <v>1041</v>
      </c>
    </row>
    <row r="78" spans="1:11" s="252" customFormat="1" ht="15" x14ac:dyDescent="0.2">
      <c r="A78" s="192" t="s">
        <v>1094</v>
      </c>
      <c r="B78" s="192"/>
      <c r="C78" s="249" t="s">
        <v>302</v>
      </c>
      <c r="D78" s="249" t="s">
        <v>524</v>
      </c>
      <c r="E78" s="250" t="s">
        <v>676</v>
      </c>
      <c r="F78" s="249" t="s">
        <v>132</v>
      </c>
      <c r="G78" s="192"/>
      <c r="H78" s="249" t="s">
        <v>118</v>
      </c>
      <c r="I78" s="249" t="s">
        <v>759</v>
      </c>
      <c r="J78" s="249" t="s">
        <v>824</v>
      </c>
      <c r="K78" s="249" t="s">
        <v>935</v>
      </c>
    </row>
    <row r="79" spans="1:11" s="252" customFormat="1" ht="15" x14ac:dyDescent="0.2">
      <c r="A79" s="192" t="s">
        <v>1094</v>
      </c>
      <c r="B79" s="192"/>
      <c r="C79" s="249" t="s">
        <v>302</v>
      </c>
      <c r="D79" s="249" t="s">
        <v>524</v>
      </c>
      <c r="E79" s="250" t="s">
        <v>676</v>
      </c>
      <c r="F79" s="249" t="s">
        <v>141</v>
      </c>
      <c r="G79" s="192"/>
      <c r="H79" s="249" t="s">
        <v>118</v>
      </c>
      <c r="I79" s="249" t="s">
        <v>759</v>
      </c>
      <c r="J79" s="249" t="s">
        <v>824</v>
      </c>
      <c r="K79" s="249" t="s">
        <v>935</v>
      </c>
    </row>
    <row r="80" spans="1:11" s="252" customFormat="1" ht="15" x14ac:dyDescent="0.2">
      <c r="A80" s="192"/>
      <c r="B80" s="192"/>
      <c r="C80" s="249" t="s">
        <v>225</v>
      </c>
      <c r="D80" s="249" t="s">
        <v>447</v>
      </c>
      <c r="E80" s="250" t="s">
        <v>676</v>
      </c>
      <c r="F80" s="249" t="s">
        <v>663</v>
      </c>
      <c r="G80" s="192"/>
      <c r="H80" s="249" t="s">
        <v>118</v>
      </c>
      <c r="I80" s="249" t="s">
        <v>759</v>
      </c>
      <c r="J80" s="249" t="s">
        <v>764</v>
      </c>
      <c r="K80" s="249" t="s">
        <v>935</v>
      </c>
    </row>
    <row r="81" spans="1:11" s="252" customFormat="1" ht="15" x14ac:dyDescent="0.2">
      <c r="A81" s="192" t="s">
        <v>1095</v>
      </c>
      <c r="B81" s="192"/>
      <c r="C81" s="249" t="s">
        <v>388</v>
      </c>
      <c r="D81" s="249" t="s">
        <v>607</v>
      </c>
      <c r="E81" s="250" t="s">
        <v>676</v>
      </c>
      <c r="F81" s="249" t="s">
        <v>141</v>
      </c>
      <c r="G81" s="192"/>
      <c r="H81" s="249" t="s">
        <v>670</v>
      </c>
      <c r="I81" s="249" t="s">
        <v>759</v>
      </c>
      <c r="J81" s="249" t="s">
        <v>787</v>
      </c>
      <c r="K81" s="249" t="s">
        <v>935</v>
      </c>
    </row>
    <row r="82" spans="1:11" s="252" customFormat="1" ht="15" x14ac:dyDescent="0.2">
      <c r="A82" s="192" t="s">
        <v>1095</v>
      </c>
      <c r="B82" s="192"/>
      <c r="C82" s="249" t="s">
        <v>388</v>
      </c>
      <c r="D82" s="249" t="s">
        <v>607</v>
      </c>
      <c r="E82" s="250" t="s">
        <v>676</v>
      </c>
      <c r="F82" s="249" t="s">
        <v>146</v>
      </c>
      <c r="G82" s="192"/>
      <c r="H82" s="249" t="s">
        <v>670</v>
      </c>
      <c r="I82" s="249" t="s">
        <v>759</v>
      </c>
      <c r="J82" s="249" t="s">
        <v>787</v>
      </c>
      <c r="K82" s="249" t="s">
        <v>935</v>
      </c>
    </row>
    <row r="83" spans="1:11" s="252" customFormat="1" ht="15" x14ac:dyDescent="0.2">
      <c r="A83" s="192" t="s">
        <v>1096</v>
      </c>
      <c r="B83" s="192"/>
      <c r="C83" s="249" t="s">
        <v>393</v>
      </c>
      <c r="D83" s="249" t="s">
        <v>612</v>
      </c>
      <c r="E83" s="250" t="s">
        <v>676</v>
      </c>
      <c r="F83" s="249" t="s">
        <v>141</v>
      </c>
      <c r="G83" s="192"/>
      <c r="H83" s="249" t="s">
        <v>34</v>
      </c>
      <c r="I83" s="249" t="s">
        <v>759</v>
      </c>
      <c r="J83" s="249" t="s">
        <v>891</v>
      </c>
      <c r="K83" s="249" t="s">
        <v>935</v>
      </c>
    </row>
    <row r="84" spans="1:11" s="252" customFormat="1" ht="15" x14ac:dyDescent="0.2">
      <c r="A84" s="192"/>
      <c r="B84" s="192"/>
      <c r="C84" s="249" t="s">
        <v>250</v>
      </c>
      <c r="D84" s="249" t="s">
        <v>472</v>
      </c>
      <c r="E84" s="250" t="s">
        <v>676</v>
      </c>
      <c r="F84" s="249" t="s">
        <v>131</v>
      </c>
      <c r="G84" s="192"/>
      <c r="H84" s="249" t="s">
        <v>670</v>
      </c>
      <c r="I84" s="249" t="s">
        <v>759</v>
      </c>
      <c r="J84" s="249" t="s">
        <v>787</v>
      </c>
      <c r="K84" s="249" t="s">
        <v>935</v>
      </c>
    </row>
    <row r="85" spans="1:11" s="252" customFormat="1" ht="15" x14ac:dyDescent="0.2">
      <c r="A85" s="192" t="s">
        <v>1097</v>
      </c>
      <c r="B85" s="192"/>
      <c r="C85" s="249" t="s">
        <v>240</v>
      </c>
      <c r="D85" s="249" t="s">
        <v>462</v>
      </c>
      <c r="E85" s="250" t="s">
        <v>687</v>
      </c>
      <c r="F85" s="249" t="s">
        <v>664</v>
      </c>
      <c r="G85" s="192"/>
      <c r="H85" s="249" t="s">
        <v>671</v>
      </c>
      <c r="I85" s="249" t="s">
        <v>759</v>
      </c>
      <c r="J85" s="249" t="s">
        <v>778</v>
      </c>
      <c r="K85" s="249" t="s">
        <v>950</v>
      </c>
    </row>
    <row r="86" spans="1:11" s="252" customFormat="1" ht="15" x14ac:dyDescent="0.2">
      <c r="A86" s="192" t="s">
        <v>1097</v>
      </c>
      <c r="B86" s="192"/>
      <c r="C86" s="249" t="s">
        <v>240</v>
      </c>
      <c r="D86" s="249" t="s">
        <v>462</v>
      </c>
      <c r="E86" s="250" t="s">
        <v>687</v>
      </c>
      <c r="F86" s="249" t="s">
        <v>669</v>
      </c>
      <c r="G86" s="192"/>
      <c r="H86" s="249" t="s">
        <v>671</v>
      </c>
      <c r="I86" s="249" t="s">
        <v>759</v>
      </c>
      <c r="J86" s="249" t="s">
        <v>778</v>
      </c>
      <c r="K86" s="249" t="s">
        <v>950</v>
      </c>
    </row>
    <row r="87" spans="1:11" s="252" customFormat="1" ht="15" x14ac:dyDescent="0.2">
      <c r="A87" s="192" t="s">
        <v>1234</v>
      </c>
      <c r="B87" s="192"/>
      <c r="C87" s="249" t="s">
        <v>264</v>
      </c>
      <c r="D87" s="249" t="s">
        <v>486</v>
      </c>
      <c r="E87" s="250" t="s">
        <v>701</v>
      </c>
      <c r="F87" s="249" t="s">
        <v>131</v>
      </c>
      <c r="G87" s="192"/>
      <c r="H87" s="249" t="s">
        <v>118</v>
      </c>
      <c r="I87" s="249" t="s">
        <v>759</v>
      </c>
      <c r="J87" s="249" t="s">
        <v>795</v>
      </c>
      <c r="K87" s="249" t="s">
        <v>968</v>
      </c>
    </row>
    <row r="88" spans="1:11" s="252" customFormat="1" ht="15" x14ac:dyDescent="0.2">
      <c r="A88" s="192" t="s">
        <v>1234</v>
      </c>
      <c r="B88" s="192"/>
      <c r="C88" s="249" t="s">
        <v>264</v>
      </c>
      <c r="D88" s="249" t="s">
        <v>486</v>
      </c>
      <c r="E88" s="250" t="s">
        <v>701</v>
      </c>
      <c r="F88" s="249" t="s">
        <v>668</v>
      </c>
      <c r="G88" s="192"/>
      <c r="H88" s="249" t="s">
        <v>118</v>
      </c>
      <c r="I88" s="249" t="s">
        <v>759</v>
      </c>
      <c r="J88" s="249" t="s">
        <v>795</v>
      </c>
      <c r="K88" s="249" t="s">
        <v>968</v>
      </c>
    </row>
    <row r="89" spans="1:11" s="252" customFormat="1" ht="15" x14ac:dyDescent="0.2">
      <c r="A89" s="192" t="s">
        <v>1235</v>
      </c>
      <c r="B89" s="192"/>
      <c r="C89" s="249" t="s">
        <v>321</v>
      </c>
      <c r="D89" s="249" t="s">
        <v>543</v>
      </c>
      <c r="E89" s="250" t="s">
        <v>701</v>
      </c>
      <c r="F89" s="251" t="s">
        <v>132</v>
      </c>
      <c r="G89" s="192"/>
      <c r="H89" s="249" t="s">
        <v>34</v>
      </c>
      <c r="I89" s="249" t="s">
        <v>121</v>
      </c>
      <c r="J89" s="249" t="s">
        <v>837</v>
      </c>
      <c r="K89" s="249" t="s">
        <v>968</v>
      </c>
    </row>
    <row r="90" spans="1:11" s="252" customFormat="1" ht="15" x14ac:dyDescent="0.2">
      <c r="A90" s="192" t="s">
        <v>1235</v>
      </c>
      <c r="B90" s="192"/>
      <c r="C90" s="249" t="s">
        <v>321</v>
      </c>
      <c r="D90" s="249" t="s">
        <v>543</v>
      </c>
      <c r="E90" s="250" t="s">
        <v>701</v>
      </c>
      <c r="F90" s="249" t="s">
        <v>669</v>
      </c>
      <c r="G90" s="192"/>
      <c r="H90" s="249" t="s">
        <v>34</v>
      </c>
      <c r="I90" s="249" t="s">
        <v>121</v>
      </c>
      <c r="J90" s="249" t="s">
        <v>837</v>
      </c>
      <c r="K90" s="249" t="s">
        <v>968</v>
      </c>
    </row>
    <row r="91" spans="1:11" s="252" customFormat="1" ht="15" x14ac:dyDescent="0.2">
      <c r="A91" s="192" t="s">
        <v>1236</v>
      </c>
      <c r="B91" s="192"/>
      <c r="C91" s="249" t="s">
        <v>262</v>
      </c>
      <c r="D91" s="249" t="s">
        <v>484</v>
      </c>
      <c r="E91" s="250" t="s">
        <v>701</v>
      </c>
      <c r="F91" s="249" t="s">
        <v>131</v>
      </c>
      <c r="G91" s="192"/>
      <c r="H91" s="249" t="s">
        <v>118</v>
      </c>
      <c r="I91" s="249" t="s">
        <v>759</v>
      </c>
      <c r="J91" s="249" t="s">
        <v>794</v>
      </c>
      <c r="K91" s="249" t="s">
        <v>968</v>
      </c>
    </row>
    <row r="92" spans="1:11" s="252" customFormat="1" ht="15" x14ac:dyDescent="0.2">
      <c r="A92" s="192"/>
      <c r="B92" s="192"/>
      <c r="C92" s="249" t="s">
        <v>262</v>
      </c>
      <c r="D92" s="249" t="s">
        <v>484</v>
      </c>
      <c r="E92" s="250" t="s">
        <v>701</v>
      </c>
      <c r="F92" s="249" t="s">
        <v>132</v>
      </c>
      <c r="G92" s="192"/>
      <c r="H92" s="249" t="s">
        <v>118</v>
      </c>
      <c r="I92" s="249" t="s">
        <v>759</v>
      </c>
      <c r="J92" s="249" t="s">
        <v>794</v>
      </c>
      <c r="K92" s="249" t="s">
        <v>968</v>
      </c>
    </row>
    <row r="93" spans="1:11" s="252" customFormat="1" ht="15" x14ac:dyDescent="0.2">
      <c r="A93" s="192" t="s">
        <v>1236</v>
      </c>
      <c r="B93" s="192"/>
      <c r="C93" s="249" t="s">
        <v>262</v>
      </c>
      <c r="D93" s="249" t="s">
        <v>484</v>
      </c>
      <c r="E93" s="250" t="s">
        <v>701</v>
      </c>
      <c r="F93" s="249" t="s">
        <v>668</v>
      </c>
      <c r="G93" s="192"/>
      <c r="H93" s="249" t="s">
        <v>118</v>
      </c>
      <c r="I93" s="249" t="s">
        <v>759</v>
      </c>
      <c r="J93" s="249" t="s">
        <v>794</v>
      </c>
      <c r="K93" s="249" t="s">
        <v>968</v>
      </c>
    </row>
    <row r="94" spans="1:11" s="252" customFormat="1" ht="15" x14ac:dyDescent="0.2">
      <c r="A94" s="192" t="s">
        <v>1237</v>
      </c>
      <c r="B94" s="192"/>
      <c r="C94" s="249" t="s">
        <v>434</v>
      </c>
      <c r="D94" s="249" t="s">
        <v>653</v>
      </c>
      <c r="E94" s="250" t="s">
        <v>701</v>
      </c>
      <c r="F94" s="249" t="s">
        <v>668</v>
      </c>
      <c r="G94" s="192"/>
      <c r="H94" s="249" t="s">
        <v>34</v>
      </c>
      <c r="I94" s="249" t="s">
        <v>759</v>
      </c>
      <c r="J94" s="249" t="s">
        <v>923</v>
      </c>
      <c r="K94" s="249" t="s">
        <v>1081</v>
      </c>
    </row>
    <row r="95" spans="1:11" s="252" customFormat="1" ht="15" x14ac:dyDescent="0.2">
      <c r="A95" s="192"/>
      <c r="B95" s="192"/>
      <c r="C95" s="249" t="s">
        <v>322</v>
      </c>
      <c r="D95" s="249" t="s">
        <v>544</v>
      </c>
      <c r="E95" s="250" t="s">
        <v>701</v>
      </c>
      <c r="F95" s="249" t="s">
        <v>169</v>
      </c>
      <c r="G95" s="192"/>
      <c r="H95" s="249" t="s">
        <v>35</v>
      </c>
      <c r="I95" s="249" t="s">
        <v>121</v>
      </c>
      <c r="J95" s="254"/>
      <c r="K95" s="249" t="s">
        <v>1009</v>
      </c>
    </row>
    <row r="96" spans="1:11" s="252" customFormat="1" ht="15" x14ac:dyDescent="0.2">
      <c r="A96" s="192" t="s">
        <v>1236</v>
      </c>
      <c r="B96" s="192"/>
      <c r="C96" s="249" t="s">
        <v>322</v>
      </c>
      <c r="D96" s="249" t="s">
        <v>544</v>
      </c>
      <c r="E96" s="250" t="s">
        <v>701</v>
      </c>
      <c r="F96" s="249" t="s">
        <v>669</v>
      </c>
      <c r="G96" s="192"/>
      <c r="H96" s="249" t="s">
        <v>35</v>
      </c>
      <c r="I96" s="249" t="s">
        <v>121</v>
      </c>
      <c r="J96" s="254"/>
      <c r="K96" s="249" t="s">
        <v>1009</v>
      </c>
    </row>
    <row r="97" spans="1:11" s="252" customFormat="1" ht="15" x14ac:dyDescent="0.2">
      <c r="A97" s="192" t="s">
        <v>1238</v>
      </c>
      <c r="B97" s="192"/>
      <c r="C97" s="249" t="s">
        <v>263</v>
      </c>
      <c r="D97" s="249" t="s">
        <v>485</v>
      </c>
      <c r="E97" s="250" t="s">
        <v>701</v>
      </c>
      <c r="F97" s="249" t="s">
        <v>131</v>
      </c>
      <c r="G97" s="192"/>
      <c r="H97" s="249" t="s">
        <v>34</v>
      </c>
      <c r="I97" s="249" t="s">
        <v>121</v>
      </c>
      <c r="J97" s="249" t="s">
        <v>1285</v>
      </c>
      <c r="K97" s="249" t="s">
        <v>969</v>
      </c>
    </row>
    <row r="98" spans="1:11" s="252" customFormat="1" ht="15" x14ac:dyDescent="0.2">
      <c r="A98" s="192" t="s">
        <v>1238</v>
      </c>
      <c r="B98" s="192"/>
      <c r="C98" s="249" t="s">
        <v>263</v>
      </c>
      <c r="D98" s="249" t="s">
        <v>485</v>
      </c>
      <c r="E98" s="250" t="s">
        <v>701</v>
      </c>
      <c r="F98" s="249" t="s">
        <v>668</v>
      </c>
      <c r="G98" s="192"/>
      <c r="H98" s="249" t="s">
        <v>34</v>
      </c>
      <c r="I98" s="249" t="s">
        <v>121</v>
      </c>
      <c r="J98" s="249" t="s">
        <v>794</v>
      </c>
      <c r="K98" s="249" t="s">
        <v>969</v>
      </c>
    </row>
    <row r="99" spans="1:11" s="252" customFormat="1" ht="15" x14ac:dyDescent="0.2">
      <c r="A99" s="192" t="s">
        <v>1239</v>
      </c>
      <c r="B99" s="192"/>
      <c r="C99" s="249" t="s">
        <v>320</v>
      </c>
      <c r="D99" s="249" t="s">
        <v>542</v>
      </c>
      <c r="E99" s="250" t="s">
        <v>701</v>
      </c>
      <c r="F99" s="249" t="s">
        <v>169</v>
      </c>
      <c r="G99" s="192"/>
      <c r="H99" s="249" t="s">
        <v>118</v>
      </c>
      <c r="I99" s="249" t="s">
        <v>759</v>
      </c>
      <c r="J99" s="249" t="s">
        <v>794</v>
      </c>
      <c r="K99" s="249" t="s">
        <v>968</v>
      </c>
    </row>
    <row r="100" spans="1:11" s="252" customFormat="1" ht="15" x14ac:dyDescent="0.2">
      <c r="A100" s="192" t="s">
        <v>1239</v>
      </c>
      <c r="B100" s="192"/>
      <c r="C100" s="249" t="s">
        <v>320</v>
      </c>
      <c r="D100" s="249" t="s">
        <v>542</v>
      </c>
      <c r="E100" s="250" t="s">
        <v>701</v>
      </c>
      <c r="F100" s="249" t="s">
        <v>669</v>
      </c>
      <c r="G100" s="192"/>
      <c r="H100" s="249" t="s">
        <v>118</v>
      </c>
      <c r="I100" s="249" t="s">
        <v>759</v>
      </c>
      <c r="J100" s="249" t="s">
        <v>794</v>
      </c>
      <c r="K100" s="249" t="s">
        <v>968</v>
      </c>
    </row>
    <row r="101" spans="1:11" s="252" customFormat="1" ht="15" x14ac:dyDescent="0.2">
      <c r="A101" s="192" t="s">
        <v>1240</v>
      </c>
      <c r="B101" s="192"/>
      <c r="C101" s="249" t="s">
        <v>442</v>
      </c>
      <c r="D101" s="249" t="s">
        <v>661</v>
      </c>
      <c r="E101" s="250" t="s">
        <v>701</v>
      </c>
      <c r="F101" s="249" t="s">
        <v>669</v>
      </c>
      <c r="G101" s="192"/>
      <c r="H101" s="249" t="s">
        <v>34</v>
      </c>
      <c r="I101" s="249" t="s">
        <v>121</v>
      </c>
      <c r="J101" s="249" t="s">
        <v>930</v>
      </c>
      <c r="K101" s="249" t="s">
        <v>1086</v>
      </c>
    </row>
    <row r="102" spans="1:11" s="252" customFormat="1" ht="15" x14ac:dyDescent="0.2">
      <c r="A102" s="192" t="s">
        <v>1241</v>
      </c>
      <c r="B102" s="192"/>
      <c r="C102" s="249" t="s">
        <v>268</v>
      </c>
      <c r="D102" s="249" t="s">
        <v>490</v>
      </c>
      <c r="E102" s="250" t="s">
        <v>701</v>
      </c>
      <c r="F102" s="249" t="s">
        <v>131</v>
      </c>
      <c r="G102" s="192"/>
      <c r="H102" s="249" t="s">
        <v>670</v>
      </c>
      <c r="I102" s="249" t="s">
        <v>759</v>
      </c>
      <c r="J102" s="249" t="s">
        <v>798</v>
      </c>
      <c r="K102" s="249" t="s">
        <v>973</v>
      </c>
    </row>
    <row r="103" spans="1:11" s="252" customFormat="1" ht="15" x14ac:dyDescent="0.2">
      <c r="A103" s="192" t="s">
        <v>1241</v>
      </c>
      <c r="B103" s="192"/>
      <c r="C103" s="249" t="s">
        <v>268</v>
      </c>
      <c r="D103" s="249" t="s">
        <v>490</v>
      </c>
      <c r="E103" s="250" t="s">
        <v>701</v>
      </c>
      <c r="F103" s="249" t="s">
        <v>668</v>
      </c>
      <c r="G103" s="192"/>
      <c r="H103" s="249" t="s">
        <v>670</v>
      </c>
      <c r="I103" s="249" t="s">
        <v>759</v>
      </c>
      <c r="J103" s="249" t="s">
        <v>798</v>
      </c>
      <c r="K103" s="249" t="s">
        <v>973</v>
      </c>
    </row>
    <row r="104" spans="1:11" s="252" customFormat="1" ht="15" x14ac:dyDescent="0.2">
      <c r="A104" s="192"/>
      <c r="B104" s="192"/>
      <c r="C104" s="249" t="s">
        <v>308</v>
      </c>
      <c r="D104" s="249" t="s">
        <v>530</v>
      </c>
      <c r="E104" s="250" t="s">
        <v>701</v>
      </c>
      <c r="F104" s="249" t="s">
        <v>132</v>
      </c>
      <c r="G104" s="192"/>
      <c r="H104" s="249" t="s">
        <v>118</v>
      </c>
      <c r="I104" s="249" t="s">
        <v>121</v>
      </c>
      <c r="J104" s="249" t="s">
        <v>1286</v>
      </c>
      <c r="K104" s="249" t="s">
        <v>968</v>
      </c>
    </row>
    <row r="105" spans="1:11" s="252" customFormat="1" ht="15" x14ac:dyDescent="0.2">
      <c r="A105" s="192" t="s">
        <v>1242</v>
      </c>
      <c r="B105" s="192"/>
      <c r="C105" s="249" t="s">
        <v>308</v>
      </c>
      <c r="D105" s="249" t="s">
        <v>530</v>
      </c>
      <c r="E105" s="250" t="s">
        <v>701</v>
      </c>
      <c r="F105" s="249" t="s">
        <v>169</v>
      </c>
      <c r="G105" s="192"/>
      <c r="H105" s="249" t="s">
        <v>118</v>
      </c>
      <c r="I105" s="249" t="s">
        <v>121</v>
      </c>
      <c r="J105" s="249" t="s">
        <v>1286</v>
      </c>
      <c r="K105" s="249" t="s">
        <v>968</v>
      </c>
    </row>
    <row r="106" spans="1:11" s="252" customFormat="1" ht="15" x14ac:dyDescent="0.2">
      <c r="A106" s="192" t="s">
        <v>1242</v>
      </c>
      <c r="B106" s="192"/>
      <c r="C106" s="249" t="s">
        <v>308</v>
      </c>
      <c r="D106" s="249" t="s">
        <v>530</v>
      </c>
      <c r="E106" s="250" t="s">
        <v>701</v>
      </c>
      <c r="F106" s="249" t="s">
        <v>669</v>
      </c>
      <c r="G106" s="192"/>
      <c r="H106" s="249" t="s">
        <v>118</v>
      </c>
      <c r="I106" s="249" t="s">
        <v>121</v>
      </c>
      <c r="J106" s="249" t="s">
        <v>1286</v>
      </c>
      <c r="K106" s="249" t="s">
        <v>968</v>
      </c>
    </row>
    <row r="107" spans="1:11" s="252" customFormat="1" ht="15" x14ac:dyDescent="0.2">
      <c r="A107" s="192"/>
      <c r="B107" s="192"/>
      <c r="C107" s="249" t="s">
        <v>326</v>
      </c>
      <c r="D107" s="249" t="s">
        <v>548</v>
      </c>
      <c r="E107" s="250" t="s">
        <v>724</v>
      </c>
      <c r="F107" s="249" t="s">
        <v>169</v>
      </c>
      <c r="G107" s="192"/>
      <c r="H107" s="249" t="s">
        <v>670</v>
      </c>
      <c r="I107" s="249" t="s">
        <v>759</v>
      </c>
      <c r="J107" s="249" t="s">
        <v>841</v>
      </c>
      <c r="K107" s="249" t="s">
        <v>1011</v>
      </c>
    </row>
    <row r="108" spans="1:11" s="252" customFormat="1" ht="15" x14ac:dyDescent="0.2">
      <c r="A108" s="192" t="s">
        <v>1243</v>
      </c>
      <c r="B108" s="192"/>
      <c r="C108" s="249" t="s">
        <v>326</v>
      </c>
      <c r="D108" s="249" t="s">
        <v>548</v>
      </c>
      <c r="E108" s="250" t="s">
        <v>724</v>
      </c>
      <c r="F108" s="249" t="s">
        <v>669</v>
      </c>
      <c r="G108" s="192"/>
      <c r="H108" s="249" t="s">
        <v>670</v>
      </c>
      <c r="I108" s="249" t="s">
        <v>759</v>
      </c>
      <c r="J108" s="249" t="s">
        <v>841</v>
      </c>
      <c r="K108" s="249" t="s">
        <v>1011</v>
      </c>
    </row>
    <row r="109" spans="1:11" s="252" customFormat="1" ht="15" x14ac:dyDescent="0.2">
      <c r="A109" s="192" t="s">
        <v>1230</v>
      </c>
      <c r="B109" s="192"/>
      <c r="C109" s="249" t="s">
        <v>435</v>
      </c>
      <c r="D109" s="249" t="s">
        <v>654</v>
      </c>
      <c r="E109" s="250" t="s">
        <v>757</v>
      </c>
      <c r="F109" s="249" t="s">
        <v>668</v>
      </c>
      <c r="G109" s="192"/>
      <c r="H109" s="249" t="s">
        <v>118</v>
      </c>
      <c r="I109" s="249" t="s">
        <v>759</v>
      </c>
      <c r="J109" s="249" t="s">
        <v>924</v>
      </c>
      <c r="K109" s="249" t="s">
        <v>1031</v>
      </c>
    </row>
    <row r="110" spans="1:11" s="252" customFormat="1" ht="15" x14ac:dyDescent="0.2">
      <c r="A110" s="192" t="s">
        <v>1229</v>
      </c>
      <c r="B110" s="192"/>
      <c r="C110" s="249" t="s">
        <v>436</v>
      </c>
      <c r="D110" s="249" t="s">
        <v>655</v>
      </c>
      <c r="E110" s="250" t="s">
        <v>758</v>
      </c>
      <c r="F110" s="249" t="s">
        <v>668</v>
      </c>
      <c r="G110" s="192"/>
      <c r="H110" s="249" t="s">
        <v>671</v>
      </c>
      <c r="I110" s="249" t="s">
        <v>759</v>
      </c>
      <c r="J110" s="249" t="s">
        <v>925</v>
      </c>
      <c r="K110" s="249" t="s">
        <v>1082</v>
      </c>
    </row>
    <row r="111" spans="1:11" s="252" customFormat="1" ht="15" x14ac:dyDescent="0.2">
      <c r="A111" s="192" t="s">
        <v>40</v>
      </c>
      <c r="B111" s="192"/>
      <c r="C111" s="249" t="s">
        <v>357</v>
      </c>
      <c r="D111" s="249" t="s">
        <v>579</v>
      </c>
      <c r="E111" s="250" t="s">
        <v>729</v>
      </c>
      <c r="F111" s="249" t="s">
        <v>143</v>
      </c>
      <c r="G111" s="192"/>
      <c r="H111" s="249" t="s">
        <v>671</v>
      </c>
      <c r="I111" s="249" t="s">
        <v>121</v>
      </c>
      <c r="J111" s="249" t="s">
        <v>866</v>
      </c>
      <c r="K111" s="249" t="s">
        <v>1029</v>
      </c>
    </row>
    <row r="112" spans="1:11" s="252" customFormat="1" ht="15" x14ac:dyDescent="0.2">
      <c r="A112" s="192" t="s">
        <v>1118</v>
      </c>
      <c r="B112" s="192"/>
      <c r="C112" s="249" t="s">
        <v>353</v>
      </c>
      <c r="D112" s="249" t="s">
        <v>575</v>
      </c>
      <c r="E112" s="250" t="s">
        <v>729</v>
      </c>
      <c r="F112" s="249" t="s">
        <v>143</v>
      </c>
      <c r="G112" s="192"/>
      <c r="H112" s="249" t="s">
        <v>671</v>
      </c>
      <c r="I112" s="249" t="s">
        <v>121</v>
      </c>
      <c r="J112" s="249" t="s">
        <v>863</v>
      </c>
      <c r="K112" s="249" t="s">
        <v>946</v>
      </c>
    </row>
    <row r="113" spans="1:11" s="252" customFormat="1" ht="15" x14ac:dyDescent="0.2">
      <c r="A113" s="192" t="s">
        <v>1119</v>
      </c>
      <c r="B113" s="192"/>
      <c r="C113" s="249" t="s">
        <v>395</v>
      </c>
      <c r="D113" s="249" t="s">
        <v>614</v>
      </c>
      <c r="E113" s="250" t="s">
        <v>729</v>
      </c>
      <c r="F113" s="249" t="s">
        <v>141</v>
      </c>
      <c r="G113" s="192"/>
      <c r="H113" s="249" t="s">
        <v>118</v>
      </c>
      <c r="I113" s="249" t="s">
        <v>121</v>
      </c>
      <c r="J113" s="249" t="s">
        <v>893</v>
      </c>
      <c r="K113" s="249" t="s">
        <v>1053</v>
      </c>
    </row>
    <row r="114" spans="1:11" s="252" customFormat="1" ht="15" x14ac:dyDescent="0.2">
      <c r="A114" s="192" t="s">
        <v>1119</v>
      </c>
      <c r="B114" s="192"/>
      <c r="C114" s="249" t="s">
        <v>395</v>
      </c>
      <c r="D114" s="249" t="s">
        <v>614</v>
      </c>
      <c r="E114" s="250" t="s">
        <v>729</v>
      </c>
      <c r="F114" s="249" t="s">
        <v>146</v>
      </c>
      <c r="G114" s="192"/>
      <c r="H114" s="249" t="s">
        <v>118</v>
      </c>
      <c r="I114" s="249" t="s">
        <v>121</v>
      </c>
      <c r="J114" s="249" t="s">
        <v>893</v>
      </c>
      <c r="K114" s="249" t="s">
        <v>1053</v>
      </c>
    </row>
    <row r="115" spans="1:11" s="252" customFormat="1" ht="15" x14ac:dyDescent="0.2">
      <c r="A115" s="192" t="s">
        <v>72</v>
      </c>
      <c r="B115" s="192"/>
      <c r="C115" s="249" t="s">
        <v>352</v>
      </c>
      <c r="D115" s="249" t="s">
        <v>574</v>
      </c>
      <c r="E115" s="250" t="s">
        <v>714</v>
      </c>
      <c r="F115" s="249" t="s">
        <v>666</v>
      </c>
      <c r="G115" s="192"/>
      <c r="H115" s="249" t="s">
        <v>671</v>
      </c>
      <c r="I115" s="249" t="s">
        <v>121</v>
      </c>
      <c r="J115" s="249" t="s">
        <v>862</v>
      </c>
      <c r="K115" s="249" t="s">
        <v>1025</v>
      </c>
    </row>
    <row r="116" spans="1:11" s="252" customFormat="1" ht="15" x14ac:dyDescent="0.2">
      <c r="A116" s="192" t="s">
        <v>1112</v>
      </c>
      <c r="B116" s="192"/>
      <c r="C116" s="249" t="s">
        <v>285</v>
      </c>
      <c r="D116" s="249" t="s">
        <v>507</v>
      </c>
      <c r="E116" s="250" t="s">
        <v>714</v>
      </c>
      <c r="F116" s="249" t="s">
        <v>138</v>
      </c>
      <c r="G116" s="192"/>
      <c r="H116" s="249" t="s">
        <v>671</v>
      </c>
      <c r="I116" s="249" t="s">
        <v>121</v>
      </c>
      <c r="J116" s="249" t="s">
        <v>811</v>
      </c>
      <c r="K116" s="249" t="s">
        <v>946</v>
      </c>
    </row>
    <row r="117" spans="1:11" s="252" customFormat="1" ht="15" x14ac:dyDescent="0.2">
      <c r="A117" s="192" t="s">
        <v>1112</v>
      </c>
      <c r="B117" s="192"/>
      <c r="C117" s="249" t="s">
        <v>285</v>
      </c>
      <c r="D117" s="249" t="s">
        <v>507</v>
      </c>
      <c r="E117" s="250" t="s">
        <v>714</v>
      </c>
      <c r="F117" s="249" t="s">
        <v>665</v>
      </c>
      <c r="G117" s="192"/>
      <c r="H117" s="249" t="s">
        <v>671</v>
      </c>
      <c r="I117" s="249" t="s">
        <v>121</v>
      </c>
      <c r="J117" s="249" t="s">
        <v>811</v>
      </c>
      <c r="K117" s="249" t="s">
        <v>946</v>
      </c>
    </row>
    <row r="118" spans="1:11" s="252" customFormat="1" ht="15" x14ac:dyDescent="0.2">
      <c r="A118" s="192" t="s">
        <v>67</v>
      </c>
      <c r="B118" s="192"/>
      <c r="C118" s="249" t="s">
        <v>414</v>
      </c>
      <c r="D118" s="249" t="s">
        <v>633</v>
      </c>
      <c r="E118" s="250" t="s">
        <v>744</v>
      </c>
      <c r="F118" s="249" t="s">
        <v>140</v>
      </c>
      <c r="G118" s="192"/>
      <c r="H118" s="249" t="s">
        <v>671</v>
      </c>
      <c r="I118" s="249" t="s">
        <v>121</v>
      </c>
      <c r="J118" s="249" t="s">
        <v>910</v>
      </c>
      <c r="K118" s="249" t="s">
        <v>1065</v>
      </c>
    </row>
    <row r="119" spans="1:11" s="252" customFormat="1" ht="15" x14ac:dyDescent="0.2">
      <c r="A119" s="192" t="s">
        <v>1117</v>
      </c>
      <c r="B119" s="192"/>
      <c r="C119" s="249" t="s">
        <v>403</v>
      </c>
      <c r="D119" s="249" t="s">
        <v>622</v>
      </c>
      <c r="E119" s="250" t="s">
        <v>744</v>
      </c>
      <c r="F119" s="249" t="s">
        <v>141</v>
      </c>
      <c r="G119" s="192"/>
      <c r="H119" s="249" t="s">
        <v>670</v>
      </c>
      <c r="I119" s="249" t="s">
        <v>121</v>
      </c>
      <c r="J119" s="249" t="s">
        <v>901</v>
      </c>
      <c r="K119" s="249" t="s">
        <v>1057</v>
      </c>
    </row>
    <row r="120" spans="1:11" s="252" customFormat="1" ht="15" x14ac:dyDescent="0.2">
      <c r="A120" s="192" t="s">
        <v>1114</v>
      </c>
      <c r="B120" s="192"/>
      <c r="C120" s="249" t="s">
        <v>417</v>
      </c>
      <c r="D120" s="249" t="s">
        <v>636</v>
      </c>
      <c r="E120" s="250" t="s">
        <v>752</v>
      </c>
      <c r="F120" s="249" t="s">
        <v>146</v>
      </c>
      <c r="G120" s="192"/>
      <c r="H120" s="249" t="s">
        <v>670</v>
      </c>
      <c r="I120" s="249" t="s">
        <v>121</v>
      </c>
      <c r="J120" s="249" t="s">
        <v>912</v>
      </c>
      <c r="K120" s="249" t="s">
        <v>1068</v>
      </c>
    </row>
    <row r="121" spans="1:11" s="252" customFormat="1" ht="15" x14ac:dyDescent="0.2">
      <c r="A121" s="256" t="s">
        <v>34</v>
      </c>
      <c r="B121" s="192"/>
      <c r="C121" s="249" t="s">
        <v>386</v>
      </c>
      <c r="D121" s="249" t="s">
        <v>605</v>
      </c>
      <c r="E121" s="250" t="s">
        <v>739</v>
      </c>
      <c r="F121" s="249" t="s">
        <v>667</v>
      </c>
      <c r="G121" s="192"/>
      <c r="H121" s="249" t="s">
        <v>670</v>
      </c>
      <c r="I121" s="249" t="s">
        <v>121</v>
      </c>
      <c r="J121" s="249" t="s">
        <v>886</v>
      </c>
      <c r="K121" s="249" t="s">
        <v>1048</v>
      </c>
    </row>
    <row r="122" spans="1:11" s="252" customFormat="1" ht="15" x14ac:dyDescent="0.2">
      <c r="A122" s="192"/>
      <c r="B122" s="192"/>
      <c r="C122" s="249" t="s">
        <v>236</v>
      </c>
      <c r="D122" s="249" t="s">
        <v>458</v>
      </c>
      <c r="E122" s="250" t="s">
        <v>684</v>
      </c>
      <c r="F122" s="249" t="s">
        <v>664</v>
      </c>
      <c r="G122" s="192"/>
      <c r="H122" s="249" t="s">
        <v>670</v>
      </c>
      <c r="I122" s="249" t="s">
        <v>760</v>
      </c>
      <c r="J122" s="249" t="s">
        <v>774</v>
      </c>
      <c r="K122" s="249" t="s">
        <v>946</v>
      </c>
    </row>
    <row r="123" spans="1:11" s="252" customFormat="1" ht="15" x14ac:dyDescent="0.2">
      <c r="A123" s="192" t="s">
        <v>1226</v>
      </c>
      <c r="B123" s="192"/>
      <c r="C123" s="249" t="s">
        <v>385</v>
      </c>
      <c r="D123" s="249" t="s">
        <v>604</v>
      </c>
      <c r="E123" s="250" t="s">
        <v>738</v>
      </c>
      <c r="F123" s="249" t="s">
        <v>667</v>
      </c>
      <c r="G123" s="192"/>
      <c r="H123" s="249" t="s">
        <v>670</v>
      </c>
      <c r="I123" s="249" t="s">
        <v>760</v>
      </c>
      <c r="J123" s="249" t="s">
        <v>885</v>
      </c>
      <c r="K123" s="249" t="s">
        <v>1047</v>
      </c>
    </row>
    <row r="124" spans="1:11" s="252" customFormat="1" ht="15" x14ac:dyDescent="0.2">
      <c r="A124" s="192" t="s">
        <v>1227</v>
      </c>
      <c r="B124" s="192"/>
      <c r="C124" s="249" t="s">
        <v>438</v>
      </c>
      <c r="D124" s="249" t="s">
        <v>657</v>
      </c>
      <c r="E124" s="250" t="s">
        <v>738</v>
      </c>
      <c r="F124" s="249" t="s">
        <v>668</v>
      </c>
      <c r="G124" s="192"/>
      <c r="H124" s="249" t="s">
        <v>670</v>
      </c>
      <c r="I124" s="249" t="s">
        <v>760</v>
      </c>
      <c r="J124" s="249" t="s">
        <v>927</v>
      </c>
      <c r="K124" s="249" t="s">
        <v>1083</v>
      </c>
    </row>
    <row r="125" spans="1:11" s="252" customFormat="1" ht="15" x14ac:dyDescent="0.2">
      <c r="A125" s="192" t="s">
        <v>1228</v>
      </c>
      <c r="B125" s="192"/>
      <c r="C125" s="249" t="s">
        <v>437</v>
      </c>
      <c r="D125" s="249" t="s">
        <v>656</v>
      </c>
      <c r="E125" s="250" t="s">
        <v>738</v>
      </c>
      <c r="F125" s="249" t="s">
        <v>668</v>
      </c>
      <c r="G125" s="192"/>
      <c r="H125" s="249" t="s">
        <v>118</v>
      </c>
      <c r="I125" s="249" t="s">
        <v>760</v>
      </c>
      <c r="J125" s="249" t="s">
        <v>926</v>
      </c>
      <c r="K125" s="249" t="s">
        <v>946</v>
      </c>
    </row>
    <row r="126" spans="1:11" s="252" customFormat="1" ht="15" x14ac:dyDescent="0.2">
      <c r="A126" s="192" t="s">
        <v>38</v>
      </c>
      <c r="B126" s="192"/>
      <c r="C126" s="249" t="s">
        <v>422</v>
      </c>
      <c r="D126" s="249" t="s">
        <v>641</v>
      </c>
      <c r="E126" s="250" t="s">
        <v>754</v>
      </c>
      <c r="F126" s="249" t="s">
        <v>142</v>
      </c>
      <c r="G126" s="192"/>
      <c r="H126" s="249" t="s">
        <v>671</v>
      </c>
      <c r="I126" s="249" t="s">
        <v>121</v>
      </c>
      <c r="J126" s="249" t="s">
        <v>917</v>
      </c>
      <c r="K126" s="249" t="s">
        <v>1071</v>
      </c>
    </row>
    <row r="127" spans="1:11" s="252" customFormat="1" ht="15" x14ac:dyDescent="0.2">
      <c r="A127" s="192" t="s">
        <v>73</v>
      </c>
      <c r="B127" s="192"/>
      <c r="C127" s="249" t="s">
        <v>307</v>
      </c>
      <c r="D127" s="249" t="s">
        <v>529</v>
      </c>
      <c r="E127" s="250" t="s">
        <v>152</v>
      </c>
      <c r="F127" s="249" t="s">
        <v>132</v>
      </c>
      <c r="G127" s="192"/>
      <c r="H127" s="249" t="s">
        <v>671</v>
      </c>
      <c r="I127" s="249" t="s">
        <v>121</v>
      </c>
      <c r="J127" s="249" t="s">
        <v>829</v>
      </c>
      <c r="K127" s="249" t="s">
        <v>1001</v>
      </c>
    </row>
    <row r="128" spans="1:11" s="252" customFormat="1" ht="15" x14ac:dyDescent="0.2">
      <c r="A128" s="192" t="s">
        <v>1116</v>
      </c>
      <c r="B128" s="192"/>
      <c r="C128" s="249" t="s">
        <v>375</v>
      </c>
      <c r="D128" s="249" t="s">
        <v>594</v>
      </c>
      <c r="E128" s="250" t="s">
        <v>152</v>
      </c>
      <c r="F128" s="249" t="s">
        <v>155</v>
      </c>
      <c r="G128" s="192"/>
      <c r="H128" s="249" t="s">
        <v>671</v>
      </c>
      <c r="I128" s="249" t="s">
        <v>121</v>
      </c>
      <c r="J128" s="249" t="s">
        <v>880</v>
      </c>
      <c r="K128" s="249" t="s">
        <v>1030</v>
      </c>
    </row>
    <row r="129" spans="1:11" s="252" customFormat="1" ht="15" x14ac:dyDescent="0.2">
      <c r="A129" s="192" t="s">
        <v>1146</v>
      </c>
      <c r="B129" s="192"/>
      <c r="C129" s="249" t="s">
        <v>360</v>
      </c>
      <c r="D129" s="249" t="s">
        <v>582</v>
      </c>
      <c r="E129" s="250" t="s">
        <v>152</v>
      </c>
      <c r="F129" s="249" t="s">
        <v>143</v>
      </c>
      <c r="G129" s="192"/>
      <c r="H129" s="249" t="s">
        <v>671</v>
      </c>
      <c r="I129" s="249" t="s">
        <v>760</v>
      </c>
      <c r="J129" s="249" t="s">
        <v>869</v>
      </c>
      <c r="K129" s="249" t="s">
        <v>1032</v>
      </c>
    </row>
    <row r="130" spans="1:11" s="252" customFormat="1" ht="15" x14ac:dyDescent="0.2">
      <c r="A130" s="192" t="s">
        <v>105</v>
      </c>
      <c r="B130" s="192"/>
      <c r="C130" s="249" t="s">
        <v>358</v>
      </c>
      <c r="D130" s="249" t="s">
        <v>580</v>
      </c>
      <c r="E130" s="250" t="s">
        <v>152</v>
      </c>
      <c r="F130" s="249" t="s">
        <v>143</v>
      </c>
      <c r="G130" s="192"/>
      <c r="H130" s="249" t="s">
        <v>671</v>
      </c>
      <c r="I130" s="249" t="s">
        <v>121</v>
      </c>
      <c r="J130" s="249" t="s">
        <v>867</v>
      </c>
      <c r="K130" s="249" t="s">
        <v>1030</v>
      </c>
    </row>
    <row r="131" spans="1:11" s="252" customFormat="1" ht="15" x14ac:dyDescent="0.2">
      <c r="A131" s="192" t="s">
        <v>1102</v>
      </c>
      <c r="B131" s="192"/>
      <c r="C131" s="249" t="s">
        <v>405</v>
      </c>
      <c r="D131" s="249" t="s">
        <v>624</v>
      </c>
      <c r="E131" s="250" t="s">
        <v>745</v>
      </c>
      <c r="F131" s="249" t="s">
        <v>141</v>
      </c>
      <c r="G131" s="192"/>
      <c r="H131" s="249" t="s">
        <v>671</v>
      </c>
      <c r="I131" s="249" t="s">
        <v>121</v>
      </c>
      <c r="J131" s="249" t="s">
        <v>903</v>
      </c>
      <c r="K131" s="249" t="s">
        <v>1058</v>
      </c>
    </row>
    <row r="132" spans="1:11" s="252" customFormat="1" ht="15" x14ac:dyDescent="0.2">
      <c r="A132" s="192" t="s">
        <v>71</v>
      </c>
      <c r="B132" s="192"/>
      <c r="C132" s="249" t="s">
        <v>280</v>
      </c>
      <c r="D132" s="249" t="s">
        <v>502</v>
      </c>
      <c r="E132" s="250" t="s">
        <v>711</v>
      </c>
      <c r="F132" s="249" t="s">
        <v>138</v>
      </c>
      <c r="G132" s="192"/>
      <c r="H132" s="249" t="s">
        <v>118</v>
      </c>
      <c r="I132" s="249" t="s">
        <v>121</v>
      </c>
      <c r="J132" s="249" t="s">
        <v>1287</v>
      </c>
      <c r="K132" s="249" t="s">
        <v>984</v>
      </c>
    </row>
    <row r="133" spans="1:11" s="252" customFormat="1" ht="15" x14ac:dyDescent="0.2">
      <c r="A133" s="192" t="s">
        <v>1113</v>
      </c>
      <c r="B133" s="192"/>
      <c r="C133" s="249" t="s">
        <v>416</v>
      </c>
      <c r="D133" s="249" t="s">
        <v>635</v>
      </c>
      <c r="E133" s="250" t="s">
        <v>751</v>
      </c>
      <c r="F133" s="249" t="s">
        <v>146</v>
      </c>
      <c r="G133" s="192"/>
      <c r="H133" s="249" t="s">
        <v>670</v>
      </c>
      <c r="I133" s="249" t="s">
        <v>121</v>
      </c>
      <c r="J133" s="249" t="s">
        <v>1288</v>
      </c>
      <c r="K133" s="249" t="s">
        <v>1067</v>
      </c>
    </row>
    <row r="134" spans="1:11" s="252" customFormat="1" ht="15" x14ac:dyDescent="0.2">
      <c r="A134" s="192" t="s">
        <v>107</v>
      </c>
      <c r="B134" s="192"/>
      <c r="C134" s="249" t="s">
        <v>233</v>
      </c>
      <c r="D134" s="249" t="s">
        <v>455</v>
      </c>
      <c r="E134" s="250" t="s">
        <v>682</v>
      </c>
      <c r="F134" s="249" t="s">
        <v>663</v>
      </c>
      <c r="G134" s="192"/>
      <c r="H134" s="249" t="s">
        <v>671</v>
      </c>
      <c r="I134" s="249" t="s">
        <v>121</v>
      </c>
      <c r="J134" s="249" t="s">
        <v>772</v>
      </c>
      <c r="K134" s="249" t="s">
        <v>943</v>
      </c>
    </row>
    <row r="135" spans="1:11" s="252" customFormat="1" ht="15" x14ac:dyDescent="0.2">
      <c r="A135" s="192" t="s">
        <v>108</v>
      </c>
      <c r="B135" s="192"/>
      <c r="C135" s="249" t="s">
        <v>234</v>
      </c>
      <c r="D135" s="249" t="s">
        <v>456</v>
      </c>
      <c r="E135" s="250" t="s">
        <v>682</v>
      </c>
      <c r="F135" s="249" t="s">
        <v>663</v>
      </c>
      <c r="G135" s="192"/>
      <c r="H135" s="249" t="s">
        <v>670</v>
      </c>
      <c r="I135" s="249" t="s">
        <v>121</v>
      </c>
      <c r="J135" s="249" t="s">
        <v>772</v>
      </c>
      <c r="K135" s="249" t="s">
        <v>944</v>
      </c>
    </row>
    <row r="136" spans="1:11" s="252" customFormat="1" ht="15" x14ac:dyDescent="0.2">
      <c r="A136" s="192" t="s">
        <v>1152</v>
      </c>
      <c r="B136" s="192"/>
      <c r="C136" s="249" t="s">
        <v>424</v>
      </c>
      <c r="D136" s="249" t="s">
        <v>643</v>
      </c>
      <c r="E136" s="250" t="s">
        <v>755</v>
      </c>
      <c r="F136" s="249" t="s">
        <v>142</v>
      </c>
      <c r="G136" s="192"/>
      <c r="H136" s="249" t="s">
        <v>671</v>
      </c>
      <c r="I136" s="249" t="s">
        <v>760</v>
      </c>
      <c r="J136" s="249" t="s">
        <v>1289</v>
      </c>
      <c r="K136" s="249" t="s">
        <v>1073</v>
      </c>
    </row>
    <row r="137" spans="1:11" s="252" customFormat="1" ht="15" x14ac:dyDescent="0.2">
      <c r="A137" s="192" t="s">
        <v>1208</v>
      </c>
      <c r="B137" s="192"/>
      <c r="C137" s="249" t="s">
        <v>257</v>
      </c>
      <c r="D137" s="249" t="s">
        <v>479</v>
      </c>
      <c r="E137" s="250" t="s">
        <v>698</v>
      </c>
      <c r="F137" s="249" t="s">
        <v>131</v>
      </c>
      <c r="G137" s="192"/>
      <c r="H137" s="249" t="s">
        <v>670</v>
      </c>
      <c r="I137" s="249" t="s">
        <v>760</v>
      </c>
      <c r="J137" s="249" t="s">
        <v>1290</v>
      </c>
      <c r="K137" s="249" t="s">
        <v>964</v>
      </c>
    </row>
    <row r="138" spans="1:11" s="252" customFormat="1" ht="15" x14ac:dyDescent="0.2">
      <c r="A138" s="192" t="s">
        <v>1208</v>
      </c>
      <c r="B138" s="192"/>
      <c r="C138" s="249" t="s">
        <v>257</v>
      </c>
      <c r="D138" s="249" t="s">
        <v>479</v>
      </c>
      <c r="E138" s="250" t="s">
        <v>698</v>
      </c>
      <c r="F138" s="249" t="s">
        <v>132</v>
      </c>
      <c r="G138" s="192"/>
      <c r="H138" s="249" t="s">
        <v>670</v>
      </c>
      <c r="I138" s="249" t="s">
        <v>760</v>
      </c>
      <c r="J138" s="249" t="s">
        <v>1290</v>
      </c>
      <c r="K138" s="249" t="s">
        <v>964</v>
      </c>
    </row>
    <row r="139" spans="1:11" s="252" customFormat="1" ht="15" x14ac:dyDescent="0.2">
      <c r="A139" s="192" t="s">
        <v>1208</v>
      </c>
      <c r="B139" s="192"/>
      <c r="C139" s="249" t="s">
        <v>257</v>
      </c>
      <c r="D139" s="249" t="s">
        <v>479</v>
      </c>
      <c r="E139" s="250" t="s">
        <v>698</v>
      </c>
      <c r="F139" s="249" t="s">
        <v>668</v>
      </c>
      <c r="G139" s="192"/>
      <c r="H139" s="249" t="s">
        <v>670</v>
      </c>
      <c r="I139" s="249" t="s">
        <v>760</v>
      </c>
      <c r="J139" s="249" t="s">
        <v>1290</v>
      </c>
      <c r="K139" s="249" t="s">
        <v>964</v>
      </c>
    </row>
    <row r="140" spans="1:11" s="252" customFormat="1" ht="15" x14ac:dyDescent="0.2">
      <c r="A140" s="192" t="s">
        <v>1111</v>
      </c>
      <c r="B140" s="192"/>
      <c r="C140" s="249" t="s">
        <v>378</v>
      </c>
      <c r="D140" s="249" t="s">
        <v>597</v>
      </c>
      <c r="E140" s="250" t="s">
        <v>736</v>
      </c>
      <c r="F140" s="249" t="s">
        <v>155</v>
      </c>
      <c r="G140" s="192"/>
      <c r="H140" s="249" t="s">
        <v>671</v>
      </c>
      <c r="I140" s="249" t="s">
        <v>121</v>
      </c>
      <c r="J140" s="249" t="s">
        <v>882</v>
      </c>
      <c r="K140" s="249" t="s">
        <v>1042</v>
      </c>
    </row>
    <row r="141" spans="1:11" s="252" customFormat="1" ht="15" x14ac:dyDescent="0.2">
      <c r="A141" s="192" t="s">
        <v>62</v>
      </c>
      <c r="B141" s="192"/>
      <c r="C141" s="249" t="s">
        <v>410</v>
      </c>
      <c r="D141" s="249" t="s">
        <v>629</v>
      </c>
      <c r="E141" s="250" t="s">
        <v>731</v>
      </c>
      <c r="F141" s="249" t="s">
        <v>140</v>
      </c>
      <c r="G141" s="192"/>
      <c r="H141" s="249" t="s">
        <v>671</v>
      </c>
      <c r="I141" s="249" t="s">
        <v>121</v>
      </c>
      <c r="J141" s="249" t="s">
        <v>907</v>
      </c>
      <c r="K141" s="249" t="s">
        <v>1061</v>
      </c>
    </row>
    <row r="142" spans="1:11" s="252" customFormat="1" ht="15" x14ac:dyDescent="0.2">
      <c r="A142" s="192" t="s">
        <v>1106</v>
      </c>
      <c r="B142" s="192"/>
      <c r="C142" s="249" t="s">
        <v>355</v>
      </c>
      <c r="D142" s="249" t="s">
        <v>577</v>
      </c>
      <c r="E142" s="250" t="s">
        <v>731</v>
      </c>
      <c r="F142" s="249" t="s">
        <v>143</v>
      </c>
      <c r="G142" s="192"/>
      <c r="H142" s="249" t="s">
        <v>670</v>
      </c>
      <c r="I142" s="249" t="s">
        <v>760</v>
      </c>
      <c r="J142" s="249" t="s">
        <v>1291</v>
      </c>
      <c r="K142" s="249" t="s">
        <v>1027</v>
      </c>
    </row>
    <row r="143" spans="1:11" s="252" customFormat="1" ht="15" x14ac:dyDescent="0.2">
      <c r="A143" s="192" t="s">
        <v>37</v>
      </c>
      <c r="B143" s="192"/>
      <c r="C143" s="249" t="s">
        <v>383</v>
      </c>
      <c r="D143" s="249" t="s">
        <v>602</v>
      </c>
      <c r="E143" s="250" t="s">
        <v>737</v>
      </c>
      <c r="F143" s="249" t="s">
        <v>667</v>
      </c>
      <c r="G143" s="192"/>
      <c r="H143" s="249" t="s">
        <v>671</v>
      </c>
      <c r="I143" s="249" t="s">
        <v>121</v>
      </c>
      <c r="J143" s="249" t="s">
        <v>1292</v>
      </c>
      <c r="K143" s="249" t="s">
        <v>1045</v>
      </c>
    </row>
    <row r="144" spans="1:11" s="252" customFormat="1" ht="15" x14ac:dyDescent="0.2">
      <c r="A144" s="192" t="s">
        <v>66</v>
      </c>
      <c r="B144" s="192"/>
      <c r="C144" s="249" t="s">
        <v>406</v>
      </c>
      <c r="D144" s="249" t="s">
        <v>625</v>
      </c>
      <c r="E144" s="250" t="s">
        <v>737</v>
      </c>
      <c r="F144" s="249" t="s">
        <v>141</v>
      </c>
      <c r="G144" s="192"/>
      <c r="H144" s="249" t="s">
        <v>118</v>
      </c>
      <c r="I144" s="249" t="s">
        <v>121</v>
      </c>
      <c r="J144" s="249" t="s">
        <v>904</v>
      </c>
      <c r="K144" s="249" t="s">
        <v>946</v>
      </c>
    </row>
    <row r="145" spans="1:12" s="252" customFormat="1" ht="15" x14ac:dyDescent="0.2">
      <c r="A145" s="192" t="s">
        <v>1115</v>
      </c>
      <c r="B145" s="192"/>
      <c r="C145" s="249" t="s">
        <v>411</v>
      </c>
      <c r="D145" s="249" t="s">
        <v>630</v>
      </c>
      <c r="E145" s="250" t="s">
        <v>747</v>
      </c>
      <c r="F145" s="249" t="s">
        <v>140</v>
      </c>
      <c r="G145" s="192"/>
      <c r="H145" s="249" t="s">
        <v>118</v>
      </c>
      <c r="I145" s="249" t="s">
        <v>121</v>
      </c>
      <c r="J145" s="249" t="s">
        <v>908</v>
      </c>
      <c r="K145" s="249" t="s">
        <v>1062</v>
      </c>
    </row>
    <row r="146" spans="1:12" s="252" customFormat="1" ht="15" x14ac:dyDescent="0.2">
      <c r="A146" s="192" t="s">
        <v>110</v>
      </c>
      <c r="B146" s="192"/>
      <c r="C146" s="249" t="s">
        <v>275</v>
      </c>
      <c r="D146" s="249" t="s">
        <v>497</v>
      </c>
      <c r="E146" s="250" t="s">
        <v>675</v>
      </c>
      <c r="F146" s="249" t="s">
        <v>138</v>
      </c>
      <c r="G146" s="192"/>
      <c r="H146" s="249" t="s">
        <v>670</v>
      </c>
      <c r="I146" s="249" t="s">
        <v>759</v>
      </c>
      <c r="J146" s="254" t="s">
        <v>1293</v>
      </c>
      <c r="K146" s="249" t="s">
        <v>979</v>
      </c>
    </row>
    <row r="147" spans="1:12" s="252" customFormat="1" ht="15" x14ac:dyDescent="0.2">
      <c r="A147" s="192" t="s">
        <v>110</v>
      </c>
      <c r="B147" s="192"/>
      <c r="C147" s="249" t="s">
        <v>275</v>
      </c>
      <c r="D147" s="249" t="s">
        <v>497</v>
      </c>
      <c r="E147" s="250" t="s">
        <v>675</v>
      </c>
      <c r="F147" s="249" t="s">
        <v>133</v>
      </c>
      <c r="G147" s="192"/>
      <c r="H147" s="249" t="s">
        <v>670</v>
      </c>
      <c r="I147" s="249" t="s">
        <v>759</v>
      </c>
      <c r="J147" s="254" t="s">
        <v>1293</v>
      </c>
      <c r="K147" s="249" t="s">
        <v>979</v>
      </c>
    </row>
    <row r="148" spans="1:12" s="252" customFormat="1" ht="15" x14ac:dyDescent="0.2">
      <c r="A148" s="192" t="s">
        <v>87</v>
      </c>
      <c r="B148" s="192"/>
      <c r="C148" s="249" t="s">
        <v>224</v>
      </c>
      <c r="D148" s="249" t="s">
        <v>446</v>
      </c>
      <c r="E148" s="250" t="s">
        <v>675</v>
      </c>
      <c r="F148" s="249" t="s">
        <v>663</v>
      </c>
      <c r="G148" s="192"/>
      <c r="H148" s="249" t="s">
        <v>118</v>
      </c>
      <c r="I148" s="249" t="s">
        <v>759</v>
      </c>
      <c r="J148" s="249" t="s">
        <v>763</v>
      </c>
      <c r="K148" s="249" t="s">
        <v>934</v>
      </c>
      <c r="L148" s="253"/>
    </row>
    <row r="149" spans="1:12" s="252" customFormat="1" ht="15" x14ac:dyDescent="0.2">
      <c r="A149" s="192" t="s">
        <v>87</v>
      </c>
      <c r="B149" s="192"/>
      <c r="C149" s="249" t="s">
        <v>224</v>
      </c>
      <c r="D149" s="249" t="s">
        <v>446</v>
      </c>
      <c r="E149" s="250" t="s">
        <v>675</v>
      </c>
      <c r="F149" s="249" t="s">
        <v>668</v>
      </c>
      <c r="G149" s="192"/>
      <c r="H149" s="249" t="s">
        <v>118</v>
      </c>
      <c r="I149" s="249" t="s">
        <v>759</v>
      </c>
      <c r="J149" s="249" t="s">
        <v>763</v>
      </c>
      <c r="K149" s="249" t="s">
        <v>934</v>
      </c>
    </row>
    <row r="150" spans="1:12" s="252" customFormat="1" ht="15" x14ac:dyDescent="0.2">
      <c r="A150" s="192" t="s">
        <v>1219</v>
      </c>
      <c r="B150" s="192"/>
      <c r="C150" s="249" t="s">
        <v>425</v>
      </c>
      <c r="D150" s="249" t="s">
        <v>644</v>
      </c>
      <c r="E150" s="250" t="s">
        <v>675</v>
      </c>
      <c r="F150" s="249" t="s">
        <v>142</v>
      </c>
      <c r="G150" s="192"/>
      <c r="H150" s="249" t="s">
        <v>671</v>
      </c>
      <c r="I150" s="249" t="s">
        <v>759</v>
      </c>
      <c r="J150" s="249" t="s">
        <v>1294</v>
      </c>
      <c r="K150" s="249" t="s">
        <v>979</v>
      </c>
    </row>
    <row r="151" spans="1:12" s="252" customFormat="1" ht="15" x14ac:dyDescent="0.2">
      <c r="A151" s="192" t="s">
        <v>113</v>
      </c>
      <c r="B151" s="192"/>
      <c r="C151" s="249" t="s">
        <v>276</v>
      </c>
      <c r="D151" s="249" t="s">
        <v>498</v>
      </c>
      <c r="E151" s="250" t="s">
        <v>708</v>
      </c>
      <c r="F151" s="249" t="s">
        <v>138</v>
      </c>
      <c r="G151" s="192"/>
      <c r="H151" s="249" t="s">
        <v>670</v>
      </c>
      <c r="I151" s="249" t="s">
        <v>759</v>
      </c>
      <c r="J151" s="249" t="s">
        <v>804</v>
      </c>
      <c r="K151" s="249" t="s">
        <v>980</v>
      </c>
    </row>
    <row r="152" spans="1:12" s="252" customFormat="1" ht="15" x14ac:dyDescent="0.2">
      <c r="A152" s="192" t="s">
        <v>113</v>
      </c>
      <c r="B152" s="192"/>
      <c r="C152" s="249" t="s">
        <v>276</v>
      </c>
      <c r="D152" s="249" t="s">
        <v>498</v>
      </c>
      <c r="E152" s="250" t="s">
        <v>708</v>
      </c>
      <c r="F152" s="249" t="s">
        <v>133</v>
      </c>
      <c r="G152" s="192"/>
      <c r="H152" s="249" t="s">
        <v>670</v>
      </c>
      <c r="I152" s="249" t="s">
        <v>759</v>
      </c>
      <c r="J152" s="249" t="s">
        <v>804</v>
      </c>
      <c r="K152" s="249" t="s">
        <v>980</v>
      </c>
    </row>
    <row r="153" spans="1:12" s="252" customFormat="1" ht="15" x14ac:dyDescent="0.2">
      <c r="A153" s="192" t="s">
        <v>112</v>
      </c>
      <c r="B153" s="192"/>
      <c r="C153" s="249" t="s">
        <v>356</v>
      </c>
      <c r="D153" s="249" t="s">
        <v>578</v>
      </c>
      <c r="E153" s="250" t="s">
        <v>732</v>
      </c>
      <c r="F153" s="249" t="s">
        <v>143</v>
      </c>
      <c r="G153" s="192"/>
      <c r="H153" s="249" t="s">
        <v>670</v>
      </c>
      <c r="I153" s="249" t="s">
        <v>759</v>
      </c>
      <c r="J153" s="249" t="s">
        <v>865</v>
      </c>
      <c r="K153" s="249" t="s">
        <v>1028</v>
      </c>
    </row>
    <row r="154" spans="1:12" s="252" customFormat="1" ht="15" x14ac:dyDescent="0.2">
      <c r="A154" s="192" t="s">
        <v>1222</v>
      </c>
      <c r="B154" s="192"/>
      <c r="C154" s="249" t="s">
        <v>325</v>
      </c>
      <c r="D154" s="249" t="s">
        <v>547</v>
      </c>
      <c r="E154" s="250" t="s">
        <v>723</v>
      </c>
      <c r="F154" s="249" t="s">
        <v>169</v>
      </c>
      <c r="G154" s="192"/>
      <c r="H154" s="249" t="s">
        <v>671</v>
      </c>
      <c r="I154" s="249" t="s">
        <v>759</v>
      </c>
      <c r="J154" s="249" t="s">
        <v>840</v>
      </c>
      <c r="K154" s="249" t="s">
        <v>1010</v>
      </c>
    </row>
    <row r="155" spans="1:12" s="252" customFormat="1" ht="15" x14ac:dyDescent="0.2">
      <c r="A155" s="192" t="s">
        <v>1222</v>
      </c>
      <c r="B155" s="192"/>
      <c r="C155" s="249" t="s">
        <v>325</v>
      </c>
      <c r="D155" s="249" t="s">
        <v>547</v>
      </c>
      <c r="E155" s="250" t="s">
        <v>723</v>
      </c>
      <c r="F155" s="249" t="s">
        <v>669</v>
      </c>
      <c r="G155" s="192"/>
      <c r="H155" s="249" t="s">
        <v>671</v>
      </c>
      <c r="I155" s="249" t="s">
        <v>759</v>
      </c>
      <c r="J155" s="249" t="s">
        <v>840</v>
      </c>
      <c r="K155" s="249" t="s">
        <v>1010</v>
      </c>
    </row>
    <row r="156" spans="1:12" s="252" customFormat="1" ht="15" x14ac:dyDescent="0.2">
      <c r="A156" s="192" t="s">
        <v>109</v>
      </c>
      <c r="B156" s="192"/>
      <c r="C156" s="249" t="s">
        <v>241</v>
      </c>
      <c r="D156" s="249" t="s">
        <v>463</v>
      </c>
      <c r="E156" s="250" t="s">
        <v>688</v>
      </c>
      <c r="F156" s="249" t="s">
        <v>664</v>
      </c>
      <c r="G156" s="192"/>
      <c r="H156" s="249" t="s">
        <v>670</v>
      </c>
      <c r="I156" s="249" t="s">
        <v>759</v>
      </c>
      <c r="J156" s="249" t="s">
        <v>779</v>
      </c>
      <c r="K156" s="249" t="s">
        <v>951</v>
      </c>
    </row>
    <row r="157" spans="1:12" s="252" customFormat="1" ht="15" x14ac:dyDescent="0.2">
      <c r="A157" s="192" t="s">
        <v>109</v>
      </c>
      <c r="B157" s="192"/>
      <c r="C157" s="249" t="s">
        <v>241</v>
      </c>
      <c r="D157" s="249" t="s">
        <v>463</v>
      </c>
      <c r="E157" s="250" t="s">
        <v>688</v>
      </c>
      <c r="F157" s="249" t="s">
        <v>669</v>
      </c>
      <c r="G157" s="192"/>
      <c r="H157" s="249" t="s">
        <v>670</v>
      </c>
      <c r="I157" s="249" t="s">
        <v>759</v>
      </c>
      <c r="J157" s="249" t="s">
        <v>779</v>
      </c>
      <c r="K157" s="249" t="s">
        <v>951</v>
      </c>
    </row>
    <row r="158" spans="1:12" s="252" customFormat="1" ht="15" x14ac:dyDescent="0.2">
      <c r="A158" s="192" t="s">
        <v>114</v>
      </c>
      <c r="B158" s="192"/>
      <c r="C158" s="249" t="s">
        <v>397</v>
      </c>
      <c r="D158" s="249" t="s">
        <v>616</v>
      </c>
      <c r="E158" s="250" t="s">
        <v>743</v>
      </c>
      <c r="F158" s="249" t="s">
        <v>141</v>
      </c>
      <c r="G158" s="192"/>
      <c r="H158" s="249" t="s">
        <v>671</v>
      </c>
      <c r="I158" s="249" t="s">
        <v>759</v>
      </c>
      <c r="J158" s="249" t="s">
        <v>895</v>
      </c>
      <c r="K158" s="249" t="s">
        <v>1055</v>
      </c>
    </row>
    <row r="159" spans="1:12" s="252" customFormat="1" ht="15" x14ac:dyDescent="0.2">
      <c r="A159" s="192" t="s">
        <v>114</v>
      </c>
      <c r="B159" s="192"/>
      <c r="C159" s="249" t="s">
        <v>397</v>
      </c>
      <c r="D159" s="249" t="s">
        <v>616</v>
      </c>
      <c r="E159" s="250" t="s">
        <v>743</v>
      </c>
      <c r="F159" s="249" t="s">
        <v>668</v>
      </c>
      <c r="G159" s="192"/>
      <c r="H159" s="249" t="s">
        <v>671</v>
      </c>
      <c r="I159" s="249" t="s">
        <v>759</v>
      </c>
      <c r="J159" s="249" t="s">
        <v>895</v>
      </c>
      <c r="K159" s="249" t="s">
        <v>1055</v>
      </c>
    </row>
    <row r="160" spans="1:12" s="252" customFormat="1" ht="15" x14ac:dyDescent="0.2">
      <c r="A160" s="192"/>
      <c r="B160" s="192"/>
      <c r="C160" s="249" t="s">
        <v>287</v>
      </c>
      <c r="D160" s="249" t="s">
        <v>509</v>
      </c>
      <c r="E160" s="250" t="s">
        <v>715</v>
      </c>
      <c r="F160" s="249" t="s">
        <v>138</v>
      </c>
      <c r="G160" s="192"/>
      <c r="H160" s="249" t="s">
        <v>671</v>
      </c>
      <c r="I160" s="249" t="s">
        <v>759</v>
      </c>
      <c r="J160" s="254" t="s">
        <v>1293</v>
      </c>
      <c r="K160" s="249" t="s">
        <v>988</v>
      </c>
    </row>
    <row r="161" spans="1:11" s="252" customFormat="1" ht="15" x14ac:dyDescent="0.2">
      <c r="A161" s="192" t="s">
        <v>117</v>
      </c>
      <c r="B161" s="192"/>
      <c r="C161" s="249" t="s">
        <v>287</v>
      </c>
      <c r="D161" s="249" t="s">
        <v>509</v>
      </c>
      <c r="E161" s="250" t="s">
        <v>715</v>
      </c>
      <c r="F161" s="249" t="s">
        <v>665</v>
      </c>
      <c r="G161" s="192"/>
      <c r="H161" s="249" t="s">
        <v>671</v>
      </c>
      <c r="I161" s="249" t="s">
        <v>759</v>
      </c>
      <c r="J161" s="254" t="s">
        <v>1293</v>
      </c>
      <c r="K161" s="249" t="s">
        <v>988</v>
      </c>
    </row>
    <row r="162" spans="1:11" s="252" customFormat="1" ht="15" x14ac:dyDescent="0.2">
      <c r="A162" s="192" t="s">
        <v>111</v>
      </c>
      <c r="B162" s="192"/>
      <c r="C162" s="249" t="s">
        <v>332</v>
      </c>
      <c r="D162" s="249" t="s">
        <v>554</v>
      </c>
      <c r="E162" s="250" t="s">
        <v>725</v>
      </c>
      <c r="F162" s="249" t="s">
        <v>133</v>
      </c>
      <c r="G162" s="192"/>
      <c r="H162" s="249" t="s">
        <v>670</v>
      </c>
      <c r="I162" s="249" t="s">
        <v>759</v>
      </c>
      <c r="J162" s="249" t="s">
        <v>845</v>
      </c>
      <c r="K162" s="249" t="s">
        <v>1013</v>
      </c>
    </row>
    <row r="163" spans="1:11" s="252" customFormat="1" ht="15" x14ac:dyDescent="0.2">
      <c r="A163" s="192" t="s">
        <v>115</v>
      </c>
      <c r="B163" s="192"/>
      <c r="C163" s="249" t="s">
        <v>373</v>
      </c>
      <c r="D163" s="249" t="s">
        <v>592</v>
      </c>
      <c r="E163" s="250" t="s">
        <v>727</v>
      </c>
      <c r="F163" s="249" t="s">
        <v>155</v>
      </c>
      <c r="G163" s="192"/>
      <c r="H163" s="249" t="s">
        <v>671</v>
      </c>
      <c r="I163" s="249" t="s">
        <v>759</v>
      </c>
      <c r="J163" s="249" t="s">
        <v>124</v>
      </c>
      <c r="K163" s="249" t="s">
        <v>1039</v>
      </c>
    </row>
    <row r="164" spans="1:11" s="252" customFormat="1" ht="15" x14ac:dyDescent="0.2">
      <c r="A164" s="192" t="s">
        <v>1155</v>
      </c>
      <c r="B164" s="192"/>
      <c r="C164" s="249" t="s">
        <v>346</v>
      </c>
      <c r="D164" s="249" t="s">
        <v>568</v>
      </c>
      <c r="E164" s="250" t="s">
        <v>727</v>
      </c>
      <c r="F164" s="249" t="s">
        <v>133</v>
      </c>
      <c r="G164" s="192"/>
      <c r="H164" s="249" t="s">
        <v>671</v>
      </c>
      <c r="I164" s="249" t="s">
        <v>759</v>
      </c>
      <c r="J164" s="249" t="s">
        <v>1305</v>
      </c>
      <c r="K164" s="249" t="s">
        <v>1020</v>
      </c>
    </row>
    <row r="165" spans="1:11" s="252" customFormat="1" ht="15" x14ac:dyDescent="0.2">
      <c r="A165" s="192" t="s">
        <v>1155</v>
      </c>
      <c r="B165" s="192"/>
      <c r="C165" s="249" t="s">
        <v>346</v>
      </c>
      <c r="D165" s="249" t="s">
        <v>568</v>
      </c>
      <c r="E165" s="250" t="s">
        <v>727</v>
      </c>
      <c r="F165" s="249" t="s">
        <v>669</v>
      </c>
      <c r="G165" s="192"/>
      <c r="H165" s="249" t="s">
        <v>671</v>
      </c>
      <c r="I165" s="249" t="s">
        <v>759</v>
      </c>
      <c r="J165" s="249" t="s">
        <v>1305</v>
      </c>
      <c r="K165" s="249" t="s">
        <v>1020</v>
      </c>
    </row>
    <row r="166" spans="1:11" s="252" customFormat="1" ht="15" x14ac:dyDescent="0.2">
      <c r="A166" s="192"/>
      <c r="B166" s="192"/>
      <c r="C166" s="249" t="s">
        <v>418</v>
      </c>
      <c r="D166" s="249" t="s">
        <v>637</v>
      </c>
      <c r="E166" s="250" t="s">
        <v>753</v>
      </c>
      <c r="F166" s="249" t="s">
        <v>146</v>
      </c>
      <c r="G166" s="192"/>
      <c r="H166" s="249" t="s">
        <v>671</v>
      </c>
      <c r="I166" s="249" t="s">
        <v>760</v>
      </c>
      <c r="J166" s="249" t="s">
        <v>913</v>
      </c>
      <c r="K166" s="249" t="s">
        <v>1069</v>
      </c>
    </row>
    <row r="167" spans="1:11" s="252" customFormat="1" ht="15" x14ac:dyDescent="0.2">
      <c r="A167" s="192"/>
      <c r="B167" s="192"/>
      <c r="C167" s="249" t="s">
        <v>252</v>
      </c>
      <c r="D167" s="249" t="s">
        <v>474</v>
      </c>
      <c r="E167" s="250" t="s">
        <v>695</v>
      </c>
      <c r="F167" s="249" t="s">
        <v>131</v>
      </c>
      <c r="G167" s="192"/>
      <c r="H167" s="249" t="s">
        <v>670</v>
      </c>
      <c r="I167" s="249" t="s">
        <v>759</v>
      </c>
      <c r="J167" s="249" t="s">
        <v>789</v>
      </c>
      <c r="K167" s="249" t="s">
        <v>959</v>
      </c>
    </row>
    <row r="168" spans="1:11" s="252" customFormat="1" ht="15" x14ac:dyDescent="0.2">
      <c r="A168" s="192"/>
      <c r="B168" s="192"/>
      <c r="C168" s="249" t="s">
        <v>252</v>
      </c>
      <c r="D168" s="249" t="s">
        <v>474</v>
      </c>
      <c r="E168" s="250" t="s">
        <v>695</v>
      </c>
      <c r="F168" s="249" t="s">
        <v>132</v>
      </c>
      <c r="G168" s="192"/>
      <c r="H168" s="249" t="s">
        <v>670</v>
      </c>
      <c r="I168" s="249" t="s">
        <v>759</v>
      </c>
      <c r="J168" s="249" t="s">
        <v>789</v>
      </c>
      <c r="K168" s="249" t="s">
        <v>959</v>
      </c>
    </row>
    <row r="169" spans="1:11" s="252" customFormat="1" ht="15" x14ac:dyDescent="0.2">
      <c r="A169" s="192"/>
      <c r="B169" s="192"/>
      <c r="C169" s="249" t="s">
        <v>252</v>
      </c>
      <c r="D169" s="249" t="s">
        <v>474</v>
      </c>
      <c r="E169" s="250" t="s">
        <v>695</v>
      </c>
      <c r="F169" s="249" t="s">
        <v>668</v>
      </c>
      <c r="G169" s="192"/>
      <c r="H169" s="249" t="s">
        <v>670</v>
      </c>
      <c r="I169" s="249" t="s">
        <v>759</v>
      </c>
      <c r="J169" s="249" t="s">
        <v>789</v>
      </c>
      <c r="K169" s="249" t="s">
        <v>959</v>
      </c>
    </row>
    <row r="170" spans="1:11" s="252" customFormat="1" ht="15" x14ac:dyDescent="0.2">
      <c r="A170" s="192" t="s">
        <v>1218</v>
      </c>
      <c r="B170" s="192"/>
      <c r="C170" s="249" t="s">
        <v>365</v>
      </c>
      <c r="D170" s="249" t="s">
        <v>586</v>
      </c>
      <c r="E170" s="250" t="s">
        <v>695</v>
      </c>
      <c r="F170" s="249" t="s">
        <v>144</v>
      </c>
      <c r="G170" s="192"/>
      <c r="H170" s="249" t="s">
        <v>670</v>
      </c>
      <c r="I170" s="249" t="s">
        <v>759</v>
      </c>
      <c r="J170" s="249" t="s">
        <v>873</v>
      </c>
      <c r="K170" s="249" t="s">
        <v>1034</v>
      </c>
    </row>
    <row r="171" spans="1:11" s="252" customFormat="1" ht="15" x14ac:dyDescent="0.2">
      <c r="A171" s="192" t="s">
        <v>1220</v>
      </c>
      <c r="B171" s="192"/>
      <c r="C171" s="249" t="s">
        <v>290</v>
      </c>
      <c r="D171" s="249" t="s">
        <v>512</v>
      </c>
      <c r="E171" s="250" t="s">
        <v>695</v>
      </c>
      <c r="F171" s="249" t="s">
        <v>132</v>
      </c>
      <c r="G171" s="192"/>
      <c r="H171" s="249" t="s">
        <v>670</v>
      </c>
      <c r="I171" s="249" t="s">
        <v>759</v>
      </c>
      <c r="J171" s="249" t="s">
        <v>814</v>
      </c>
      <c r="K171" s="249" t="s">
        <v>991</v>
      </c>
    </row>
    <row r="172" spans="1:11" s="252" customFormat="1" ht="15" x14ac:dyDescent="0.2">
      <c r="A172" s="192" t="s">
        <v>1220</v>
      </c>
      <c r="B172" s="192"/>
      <c r="C172" s="249" t="s">
        <v>290</v>
      </c>
      <c r="D172" s="249" t="s">
        <v>512</v>
      </c>
      <c r="E172" s="250" t="s">
        <v>695</v>
      </c>
      <c r="F172" s="249" t="s">
        <v>169</v>
      </c>
      <c r="G172" s="192"/>
      <c r="H172" s="249" t="s">
        <v>670</v>
      </c>
      <c r="I172" s="249" t="s">
        <v>759</v>
      </c>
      <c r="J172" s="249" t="s">
        <v>814</v>
      </c>
      <c r="K172" s="249" t="s">
        <v>991</v>
      </c>
    </row>
    <row r="173" spans="1:11" s="252" customFormat="1" ht="15" x14ac:dyDescent="0.2">
      <c r="A173" s="192" t="s">
        <v>1220</v>
      </c>
      <c r="B173" s="192"/>
      <c r="C173" s="249" t="s">
        <v>290</v>
      </c>
      <c r="D173" s="249" t="s">
        <v>512</v>
      </c>
      <c r="E173" s="250" t="s">
        <v>695</v>
      </c>
      <c r="F173" s="249" t="s">
        <v>668</v>
      </c>
      <c r="G173" s="192"/>
      <c r="H173" s="249" t="s">
        <v>670</v>
      </c>
      <c r="I173" s="249" t="s">
        <v>759</v>
      </c>
      <c r="J173" s="249" t="s">
        <v>814</v>
      </c>
      <c r="K173" s="249" t="s">
        <v>991</v>
      </c>
    </row>
    <row r="174" spans="1:11" s="252" customFormat="1" ht="15" x14ac:dyDescent="0.2">
      <c r="A174" s="192" t="s">
        <v>1220</v>
      </c>
      <c r="B174" s="192"/>
      <c r="C174" s="249" t="s">
        <v>290</v>
      </c>
      <c r="D174" s="249" t="s">
        <v>512</v>
      </c>
      <c r="E174" s="250" t="s">
        <v>695</v>
      </c>
      <c r="F174" s="249" t="s">
        <v>669</v>
      </c>
      <c r="G174" s="192"/>
      <c r="H174" s="249" t="s">
        <v>670</v>
      </c>
      <c r="I174" s="249" t="s">
        <v>759</v>
      </c>
      <c r="J174" s="249" t="s">
        <v>814</v>
      </c>
      <c r="K174" s="249" t="s">
        <v>991</v>
      </c>
    </row>
    <row r="175" spans="1:11" s="252" customFormat="1" ht="15" x14ac:dyDescent="0.2">
      <c r="A175" s="192" t="s">
        <v>1221</v>
      </c>
      <c r="B175" s="192"/>
      <c r="C175" s="249" t="s">
        <v>420</v>
      </c>
      <c r="D175" s="249" t="s">
        <v>639</v>
      </c>
      <c r="E175" s="250" t="s">
        <v>695</v>
      </c>
      <c r="F175" s="249" t="s">
        <v>146</v>
      </c>
      <c r="G175" s="192"/>
      <c r="H175" s="249" t="s">
        <v>672</v>
      </c>
      <c r="I175" s="249" t="s">
        <v>759</v>
      </c>
      <c r="J175" s="249" t="s">
        <v>915</v>
      </c>
      <c r="K175" s="249" t="s">
        <v>1035</v>
      </c>
    </row>
    <row r="176" spans="1:11" s="252" customFormat="1" ht="15" x14ac:dyDescent="0.2">
      <c r="A176" s="192" t="s">
        <v>1223</v>
      </c>
      <c r="B176" s="192"/>
      <c r="C176" s="249" t="s">
        <v>366</v>
      </c>
      <c r="D176" s="249" t="s">
        <v>587</v>
      </c>
      <c r="E176" s="250" t="s">
        <v>695</v>
      </c>
      <c r="F176" s="249" t="s">
        <v>144</v>
      </c>
      <c r="G176" s="192"/>
      <c r="H176" s="249" t="s">
        <v>670</v>
      </c>
      <c r="I176" s="249" t="s">
        <v>759</v>
      </c>
      <c r="J176" s="249" t="s">
        <v>873</v>
      </c>
      <c r="K176" s="249" t="s">
        <v>1035</v>
      </c>
    </row>
    <row r="177" spans="1:11" s="252" customFormat="1" ht="15" x14ac:dyDescent="0.2">
      <c r="A177" s="192" t="s">
        <v>116</v>
      </c>
      <c r="B177" s="192"/>
      <c r="C177" s="249" t="s">
        <v>412</v>
      </c>
      <c r="D177" s="249" t="s">
        <v>631</v>
      </c>
      <c r="E177" s="250" t="s">
        <v>748</v>
      </c>
      <c r="F177" s="249" t="s">
        <v>140</v>
      </c>
      <c r="G177" s="192"/>
      <c r="H177" s="249" t="s">
        <v>670</v>
      </c>
      <c r="I177" s="249" t="s">
        <v>759</v>
      </c>
      <c r="J177" s="249" t="s">
        <v>909</v>
      </c>
      <c r="K177" s="249" t="s">
        <v>1063</v>
      </c>
    </row>
    <row r="178" spans="1:11" s="252" customFormat="1" ht="15" x14ac:dyDescent="0.2">
      <c r="A178" s="192" t="s">
        <v>1247</v>
      </c>
      <c r="B178" s="192"/>
      <c r="C178" s="249" t="s">
        <v>265</v>
      </c>
      <c r="D178" s="249" t="s">
        <v>487</v>
      </c>
      <c r="E178" s="250" t="s">
        <v>702</v>
      </c>
      <c r="F178" s="249" t="s">
        <v>131</v>
      </c>
      <c r="G178" s="192"/>
      <c r="H178" s="249" t="s">
        <v>34</v>
      </c>
      <c r="I178" s="249" t="s">
        <v>759</v>
      </c>
      <c r="J178" s="249" t="s">
        <v>796</v>
      </c>
      <c r="K178" s="249" t="s">
        <v>970</v>
      </c>
    </row>
    <row r="179" spans="1:11" s="252" customFormat="1" ht="15" x14ac:dyDescent="0.2">
      <c r="A179" s="192" t="s">
        <v>1247</v>
      </c>
      <c r="B179" s="192"/>
      <c r="C179" s="249" t="s">
        <v>265</v>
      </c>
      <c r="D179" s="249" t="s">
        <v>487</v>
      </c>
      <c r="E179" s="250" t="s">
        <v>702</v>
      </c>
      <c r="F179" s="249" t="s">
        <v>132</v>
      </c>
      <c r="G179" s="192"/>
      <c r="H179" s="249" t="s">
        <v>34</v>
      </c>
      <c r="I179" s="249" t="s">
        <v>759</v>
      </c>
      <c r="J179" s="249" t="s">
        <v>796</v>
      </c>
      <c r="K179" s="249" t="s">
        <v>970</v>
      </c>
    </row>
    <row r="180" spans="1:11" s="252" customFormat="1" ht="15" x14ac:dyDescent="0.2">
      <c r="A180" s="192" t="s">
        <v>1244</v>
      </c>
      <c r="B180" s="192"/>
      <c r="C180" s="249" t="s">
        <v>348</v>
      </c>
      <c r="D180" s="249" t="s">
        <v>570</v>
      </c>
      <c r="E180" s="250" t="s">
        <v>685</v>
      </c>
      <c r="F180" s="249" t="s">
        <v>666</v>
      </c>
      <c r="G180" s="192"/>
      <c r="H180" s="249" t="s">
        <v>118</v>
      </c>
      <c r="I180" s="249" t="s">
        <v>759</v>
      </c>
      <c r="J180" s="249" t="s">
        <v>859</v>
      </c>
      <c r="K180" s="249" t="s">
        <v>1022</v>
      </c>
    </row>
    <row r="181" spans="1:11" s="252" customFormat="1" ht="15" x14ac:dyDescent="0.2">
      <c r="A181" s="192" t="s">
        <v>1245</v>
      </c>
      <c r="B181" s="192"/>
      <c r="C181" s="249" t="s">
        <v>238</v>
      </c>
      <c r="D181" s="249" t="s">
        <v>460</v>
      </c>
      <c r="E181" s="250" t="s">
        <v>685</v>
      </c>
      <c r="F181" s="249" t="s">
        <v>664</v>
      </c>
      <c r="G181" s="192"/>
      <c r="H181" s="249" t="s">
        <v>670</v>
      </c>
      <c r="I181" s="249" t="s">
        <v>759</v>
      </c>
      <c r="J181" s="249" t="s">
        <v>776</v>
      </c>
      <c r="K181" s="249" t="s">
        <v>948</v>
      </c>
    </row>
    <row r="182" spans="1:11" s="252" customFormat="1" ht="15" x14ac:dyDescent="0.2">
      <c r="A182" s="192" t="s">
        <v>1246</v>
      </c>
      <c r="B182" s="192"/>
      <c r="C182" s="249" t="s">
        <v>349</v>
      </c>
      <c r="D182" s="249" t="s">
        <v>571</v>
      </c>
      <c r="E182" s="250" t="s">
        <v>685</v>
      </c>
      <c r="F182" s="249" t="s">
        <v>666</v>
      </c>
      <c r="G182" s="192"/>
      <c r="H182" s="249" t="s">
        <v>118</v>
      </c>
      <c r="I182" s="249" t="s">
        <v>121</v>
      </c>
      <c r="J182" s="249" t="s">
        <v>859</v>
      </c>
      <c r="K182" s="249" t="s">
        <v>1022</v>
      </c>
    </row>
    <row r="183" spans="1:11" s="252" customFormat="1" ht="15" x14ac:dyDescent="0.2">
      <c r="A183" s="192" t="s">
        <v>1101</v>
      </c>
      <c r="B183" s="192"/>
      <c r="C183" s="249" t="s">
        <v>389</v>
      </c>
      <c r="D183" s="249" t="s">
        <v>608</v>
      </c>
      <c r="E183" s="250" t="s">
        <v>741</v>
      </c>
      <c r="F183" s="249" t="s">
        <v>141</v>
      </c>
      <c r="G183" s="192"/>
      <c r="H183" s="249" t="s">
        <v>34</v>
      </c>
      <c r="I183" s="249" t="s">
        <v>759</v>
      </c>
      <c r="J183" s="249" t="s">
        <v>887</v>
      </c>
      <c r="K183" s="249" t="s">
        <v>1050</v>
      </c>
    </row>
    <row r="184" spans="1:11" s="252" customFormat="1" ht="15" x14ac:dyDescent="0.2">
      <c r="A184" s="192" t="s">
        <v>1098</v>
      </c>
      <c r="B184" s="192"/>
      <c r="C184" s="249" t="s">
        <v>274</v>
      </c>
      <c r="D184" s="249" t="s">
        <v>496</v>
      </c>
      <c r="E184" s="250" t="s">
        <v>707</v>
      </c>
      <c r="F184" s="249" t="s">
        <v>138</v>
      </c>
      <c r="G184" s="192"/>
      <c r="H184" s="249" t="s">
        <v>118</v>
      </c>
      <c r="I184" s="249" t="s">
        <v>759</v>
      </c>
      <c r="J184" s="249" t="s">
        <v>1304</v>
      </c>
      <c r="K184" s="249" t="s">
        <v>978</v>
      </c>
    </row>
    <row r="185" spans="1:11" s="252" customFormat="1" ht="15" x14ac:dyDescent="0.2">
      <c r="A185" s="192" t="s">
        <v>1099</v>
      </c>
      <c r="B185" s="192"/>
      <c r="C185" s="249" t="s">
        <v>339</v>
      </c>
      <c r="D185" s="249" t="s">
        <v>561</v>
      </c>
      <c r="E185" s="250" t="s">
        <v>707</v>
      </c>
      <c r="F185" s="249" t="s">
        <v>133</v>
      </c>
      <c r="G185" s="192"/>
      <c r="H185" s="249" t="s">
        <v>34</v>
      </c>
      <c r="I185" s="249" t="s">
        <v>759</v>
      </c>
      <c r="J185" s="249" t="s">
        <v>852</v>
      </c>
      <c r="K185" s="249" t="s">
        <v>1017</v>
      </c>
    </row>
    <row r="186" spans="1:11" s="252" customFormat="1" ht="15" x14ac:dyDescent="0.2">
      <c r="A186" s="192" t="s">
        <v>1100</v>
      </c>
      <c r="B186" s="192"/>
      <c r="C186" s="249" t="s">
        <v>336</v>
      </c>
      <c r="D186" s="249" t="s">
        <v>558</v>
      </c>
      <c r="E186" s="250" t="s">
        <v>707</v>
      </c>
      <c r="F186" s="249" t="s">
        <v>133</v>
      </c>
      <c r="G186" s="192"/>
      <c r="H186" s="249" t="s">
        <v>670</v>
      </c>
      <c r="I186" s="249" t="s">
        <v>759</v>
      </c>
      <c r="J186" s="249" t="s">
        <v>849</v>
      </c>
      <c r="K186" s="249" t="s">
        <v>1015</v>
      </c>
    </row>
    <row r="187" spans="1:11" s="252" customFormat="1" ht="15" x14ac:dyDescent="0.2">
      <c r="A187" s="192" t="s">
        <v>1255</v>
      </c>
      <c r="B187" s="192"/>
      <c r="C187" s="249" t="s">
        <v>267</v>
      </c>
      <c r="D187" s="249" t="s">
        <v>489</v>
      </c>
      <c r="E187" s="250" t="s">
        <v>704</v>
      </c>
      <c r="F187" s="249" t="s">
        <v>131</v>
      </c>
      <c r="G187" s="192"/>
      <c r="H187" s="249" t="s">
        <v>670</v>
      </c>
      <c r="I187" s="249" t="s">
        <v>759</v>
      </c>
      <c r="J187" s="249" t="s">
        <v>797</v>
      </c>
      <c r="K187" s="249" t="s">
        <v>972</v>
      </c>
    </row>
    <row r="188" spans="1:11" s="252" customFormat="1" ht="15" x14ac:dyDescent="0.2">
      <c r="A188" s="192" t="s">
        <v>1255</v>
      </c>
      <c r="B188" s="192"/>
      <c r="C188" s="249" t="s">
        <v>267</v>
      </c>
      <c r="D188" s="249" t="s">
        <v>489</v>
      </c>
      <c r="E188" s="250" t="s">
        <v>704</v>
      </c>
      <c r="F188" s="249" t="s">
        <v>132</v>
      </c>
      <c r="G188" s="192"/>
      <c r="H188" s="249" t="s">
        <v>670</v>
      </c>
      <c r="I188" s="249" t="s">
        <v>759</v>
      </c>
      <c r="J188" s="249" t="s">
        <v>797</v>
      </c>
      <c r="K188" s="249" t="s">
        <v>972</v>
      </c>
    </row>
    <row r="189" spans="1:11" s="252" customFormat="1" ht="15" x14ac:dyDescent="0.2">
      <c r="A189" s="192" t="s">
        <v>1256</v>
      </c>
      <c r="B189" s="192"/>
      <c r="C189" s="249" t="s">
        <v>402</v>
      </c>
      <c r="D189" s="249" t="s">
        <v>621</v>
      </c>
      <c r="E189" s="250" t="s">
        <v>704</v>
      </c>
      <c r="F189" s="249" t="s">
        <v>141</v>
      </c>
      <c r="G189" s="192"/>
      <c r="H189" s="249" t="s">
        <v>118</v>
      </c>
      <c r="I189" s="249" t="s">
        <v>759</v>
      </c>
      <c r="J189" s="249" t="s">
        <v>900</v>
      </c>
      <c r="K189" s="249" t="s">
        <v>972</v>
      </c>
    </row>
    <row r="190" spans="1:11" s="252" customFormat="1" ht="15" x14ac:dyDescent="0.2">
      <c r="A190" s="192" t="s">
        <v>1175</v>
      </c>
      <c r="B190" s="192"/>
      <c r="C190" s="249" t="s">
        <v>379</v>
      </c>
      <c r="D190" s="249" t="s">
        <v>598</v>
      </c>
      <c r="E190" s="250" t="s">
        <v>706</v>
      </c>
      <c r="F190" s="249" t="s">
        <v>155</v>
      </c>
      <c r="G190" s="192"/>
      <c r="H190" s="249" t="s">
        <v>670</v>
      </c>
      <c r="I190" s="249" t="s">
        <v>121</v>
      </c>
      <c r="J190" s="249" t="s">
        <v>883</v>
      </c>
      <c r="K190" s="249" t="s">
        <v>1043</v>
      </c>
    </row>
    <row r="191" spans="1:11" s="252" customFormat="1" ht="15" x14ac:dyDescent="0.2">
      <c r="A191" s="192" t="s">
        <v>1176</v>
      </c>
      <c r="B191" s="192"/>
      <c r="C191" s="249" t="s">
        <v>380</v>
      </c>
      <c r="D191" s="249" t="s">
        <v>599</v>
      </c>
      <c r="E191" s="250" t="s">
        <v>706</v>
      </c>
      <c r="F191" s="249" t="s">
        <v>155</v>
      </c>
      <c r="G191" s="192"/>
      <c r="H191" s="249" t="s">
        <v>670</v>
      </c>
      <c r="I191" s="249" t="s">
        <v>121</v>
      </c>
      <c r="J191" s="249" t="s">
        <v>883</v>
      </c>
      <c r="K191" s="249" t="s">
        <v>1043</v>
      </c>
    </row>
    <row r="192" spans="1:11" s="252" customFormat="1" ht="15" x14ac:dyDescent="0.2">
      <c r="A192" s="192"/>
      <c r="B192" s="192"/>
      <c r="C192" s="249" t="s">
        <v>381</v>
      </c>
      <c r="D192" s="249" t="s">
        <v>600</v>
      </c>
      <c r="E192" s="250" t="s">
        <v>706</v>
      </c>
      <c r="F192" s="249" t="s">
        <v>155</v>
      </c>
      <c r="G192" s="192"/>
      <c r="H192" s="249" t="s">
        <v>671</v>
      </c>
      <c r="I192" s="249" t="s">
        <v>759</v>
      </c>
      <c r="J192" s="249" t="s">
        <v>883</v>
      </c>
      <c r="K192" s="249" t="s">
        <v>1044</v>
      </c>
    </row>
    <row r="193" spans="1:11" s="252" customFormat="1" ht="15" x14ac:dyDescent="0.2">
      <c r="A193" s="192" t="s">
        <v>1177</v>
      </c>
      <c r="B193" s="192"/>
      <c r="C193" s="249" t="s">
        <v>328</v>
      </c>
      <c r="D193" s="249" t="s">
        <v>550</v>
      </c>
      <c r="E193" s="250" t="s">
        <v>706</v>
      </c>
      <c r="F193" s="249" t="s">
        <v>665</v>
      </c>
      <c r="G193" s="192"/>
      <c r="H193" s="249" t="s">
        <v>118</v>
      </c>
      <c r="I193" s="249" t="s">
        <v>759</v>
      </c>
      <c r="J193" s="249" t="s">
        <v>843</v>
      </c>
      <c r="K193" s="249" t="s">
        <v>1012</v>
      </c>
    </row>
    <row r="194" spans="1:11" s="252" customFormat="1" ht="15" x14ac:dyDescent="0.2">
      <c r="A194" s="192" t="s">
        <v>1178</v>
      </c>
      <c r="B194" s="192"/>
      <c r="C194" s="249" t="s">
        <v>272</v>
      </c>
      <c r="D194" s="249" t="s">
        <v>494</v>
      </c>
      <c r="E194" s="250" t="s">
        <v>706</v>
      </c>
      <c r="F194" s="249" t="s">
        <v>138</v>
      </c>
      <c r="G194" s="192"/>
      <c r="H194" s="249" t="s">
        <v>118</v>
      </c>
      <c r="I194" s="249" t="s">
        <v>759</v>
      </c>
      <c r="J194" s="249" t="s">
        <v>802</v>
      </c>
      <c r="K194" s="249" t="s">
        <v>977</v>
      </c>
    </row>
    <row r="195" spans="1:11" s="252" customFormat="1" ht="15" x14ac:dyDescent="0.2">
      <c r="A195" s="192" t="s">
        <v>1178</v>
      </c>
      <c r="B195" s="192"/>
      <c r="C195" s="249" t="s">
        <v>272</v>
      </c>
      <c r="D195" s="249" t="s">
        <v>494</v>
      </c>
      <c r="E195" s="250" t="s">
        <v>706</v>
      </c>
      <c r="F195" s="249" t="s">
        <v>133</v>
      </c>
      <c r="G195" s="192"/>
      <c r="H195" s="249" t="s">
        <v>118</v>
      </c>
      <c r="I195" s="249" t="s">
        <v>759</v>
      </c>
      <c r="J195" s="249" t="s">
        <v>802</v>
      </c>
      <c r="K195" s="249" t="s">
        <v>977</v>
      </c>
    </row>
    <row r="196" spans="1:11" s="252" customFormat="1" ht="15" x14ac:dyDescent="0.2">
      <c r="A196" s="192"/>
      <c r="B196" s="192"/>
      <c r="C196" s="249" t="s">
        <v>382</v>
      </c>
      <c r="D196" s="249" t="s">
        <v>601</v>
      </c>
      <c r="E196" s="250" t="s">
        <v>706</v>
      </c>
      <c r="F196" s="249" t="s">
        <v>155</v>
      </c>
      <c r="G196" s="192"/>
      <c r="H196" s="249" t="s">
        <v>118</v>
      </c>
      <c r="I196" s="249" t="s">
        <v>121</v>
      </c>
      <c r="J196" s="249" t="s">
        <v>883</v>
      </c>
      <c r="K196" s="249" t="s">
        <v>1044</v>
      </c>
    </row>
    <row r="197" spans="1:11" s="252" customFormat="1" ht="15" x14ac:dyDescent="0.2">
      <c r="A197" s="192"/>
      <c r="B197" s="192"/>
      <c r="C197" s="249" t="s">
        <v>289</v>
      </c>
      <c r="D197" s="249" t="s">
        <v>511</v>
      </c>
      <c r="E197" s="250" t="s">
        <v>710</v>
      </c>
      <c r="F197" s="249" t="s">
        <v>138</v>
      </c>
      <c r="G197" s="192"/>
      <c r="H197" s="249" t="s">
        <v>671</v>
      </c>
      <c r="I197" s="249" t="s">
        <v>759</v>
      </c>
      <c r="J197" s="249" t="s">
        <v>1303</v>
      </c>
      <c r="K197" s="249" t="s">
        <v>990</v>
      </c>
    </row>
    <row r="198" spans="1:11" s="252" customFormat="1" ht="15" x14ac:dyDescent="0.2">
      <c r="A198" s="192"/>
      <c r="B198" s="192"/>
      <c r="C198" s="249" t="s">
        <v>289</v>
      </c>
      <c r="D198" s="249" t="s">
        <v>511</v>
      </c>
      <c r="E198" s="250" t="s">
        <v>710</v>
      </c>
      <c r="F198" s="249" t="s">
        <v>665</v>
      </c>
      <c r="G198" s="192"/>
      <c r="H198" s="249" t="s">
        <v>671</v>
      </c>
      <c r="I198" s="249" t="s">
        <v>759</v>
      </c>
      <c r="J198" s="249" t="s">
        <v>1303</v>
      </c>
      <c r="K198" s="249" t="s">
        <v>990</v>
      </c>
    </row>
    <row r="199" spans="1:11" s="252" customFormat="1" ht="15" x14ac:dyDescent="0.2">
      <c r="A199" s="192"/>
      <c r="B199" s="192"/>
      <c r="C199" s="249" t="s">
        <v>279</v>
      </c>
      <c r="D199" s="249" t="s">
        <v>501</v>
      </c>
      <c r="E199" s="250" t="s">
        <v>710</v>
      </c>
      <c r="F199" s="249" t="s">
        <v>138</v>
      </c>
      <c r="G199" s="192"/>
      <c r="H199" s="249" t="s">
        <v>670</v>
      </c>
      <c r="I199" s="249" t="s">
        <v>759</v>
      </c>
      <c r="J199" s="249" t="s">
        <v>806</v>
      </c>
      <c r="K199" s="249" t="s">
        <v>983</v>
      </c>
    </row>
    <row r="200" spans="1:11" s="252" customFormat="1" ht="15" x14ac:dyDescent="0.2">
      <c r="A200" s="192"/>
      <c r="B200" s="192"/>
      <c r="C200" s="249" t="s">
        <v>279</v>
      </c>
      <c r="D200" s="249" t="s">
        <v>501</v>
      </c>
      <c r="E200" s="250" t="s">
        <v>710</v>
      </c>
      <c r="F200" s="249" t="s">
        <v>133</v>
      </c>
      <c r="G200" s="192"/>
      <c r="H200" s="249" t="s">
        <v>670</v>
      </c>
      <c r="I200" s="249" t="s">
        <v>759</v>
      </c>
      <c r="J200" s="249" t="s">
        <v>806</v>
      </c>
      <c r="K200" s="249" t="s">
        <v>983</v>
      </c>
    </row>
    <row r="201" spans="1:11" s="252" customFormat="1" ht="15" x14ac:dyDescent="0.2">
      <c r="A201" s="192" t="s">
        <v>1148</v>
      </c>
      <c r="B201" s="192"/>
      <c r="C201" s="249" t="s">
        <v>324</v>
      </c>
      <c r="D201" s="249" t="s">
        <v>546</v>
      </c>
      <c r="E201" s="250" t="s">
        <v>680</v>
      </c>
      <c r="F201" s="249" t="s">
        <v>169</v>
      </c>
      <c r="G201" s="192"/>
      <c r="H201" s="249" t="s">
        <v>118</v>
      </c>
      <c r="I201" s="249" t="s">
        <v>759</v>
      </c>
      <c r="J201" s="249" t="s">
        <v>839</v>
      </c>
      <c r="K201" s="249" t="s">
        <v>941</v>
      </c>
    </row>
    <row r="202" spans="1:11" s="252" customFormat="1" ht="15" x14ac:dyDescent="0.2">
      <c r="A202" s="192" t="s">
        <v>1149</v>
      </c>
      <c r="B202" s="192"/>
      <c r="C202" s="249" t="s">
        <v>291</v>
      </c>
      <c r="D202" s="249" t="s">
        <v>513</v>
      </c>
      <c r="E202" s="250" t="s">
        <v>680</v>
      </c>
      <c r="F202" s="249" t="s">
        <v>132</v>
      </c>
      <c r="G202" s="192"/>
      <c r="H202" s="249" t="s">
        <v>118</v>
      </c>
      <c r="I202" s="249" t="s">
        <v>121</v>
      </c>
      <c r="J202" s="249" t="s">
        <v>815</v>
      </c>
      <c r="K202" s="249" t="s">
        <v>992</v>
      </c>
    </row>
    <row r="203" spans="1:11" s="252" customFormat="1" ht="15" x14ac:dyDescent="0.2">
      <c r="A203" s="192" t="s">
        <v>1150</v>
      </c>
      <c r="B203" s="192"/>
      <c r="C203" s="249" t="s">
        <v>231</v>
      </c>
      <c r="D203" s="249" t="s">
        <v>453</v>
      </c>
      <c r="E203" s="250" t="s">
        <v>680</v>
      </c>
      <c r="F203" s="249" t="s">
        <v>663</v>
      </c>
      <c r="G203" s="192"/>
      <c r="H203" s="249" t="s">
        <v>670</v>
      </c>
      <c r="I203" s="249" t="s">
        <v>759</v>
      </c>
      <c r="J203" s="249" t="s">
        <v>770</v>
      </c>
      <c r="K203" s="249" t="s">
        <v>941</v>
      </c>
    </row>
    <row r="204" spans="1:11" s="252" customFormat="1" ht="15" x14ac:dyDescent="0.2">
      <c r="A204" s="192" t="s">
        <v>1151</v>
      </c>
      <c r="B204" s="192"/>
      <c r="C204" s="249" t="s">
        <v>384</v>
      </c>
      <c r="D204" s="249" t="s">
        <v>603</v>
      </c>
      <c r="E204" s="250" t="s">
        <v>680</v>
      </c>
      <c r="F204" s="249" t="s">
        <v>667</v>
      </c>
      <c r="G204" s="192"/>
      <c r="H204" s="249" t="s">
        <v>670</v>
      </c>
      <c r="I204" s="249" t="s">
        <v>759</v>
      </c>
      <c r="J204" s="249" t="s">
        <v>884</v>
      </c>
      <c r="K204" s="249" t="s">
        <v>1046</v>
      </c>
    </row>
    <row r="205" spans="1:11" s="252" customFormat="1" ht="15" x14ac:dyDescent="0.2">
      <c r="A205" s="192" t="s">
        <v>1153</v>
      </c>
      <c r="B205" s="192"/>
      <c r="C205" s="249" t="s">
        <v>310</v>
      </c>
      <c r="D205" s="249" t="s">
        <v>532</v>
      </c>
      <c r="E205" s="250" t="s">
        <v>680</v>
      </c>
      <c r="F205" s="249" t="s">
        <v>169</v>
      </c>
      <c r="G205" s="192"/>
      <c r="H205" s="249" t="s">
        <v>118</v>
      </c>
      <c r="I205" s="249" t="s">
        <v>759</v>
      </c>
      <c r="J205" s="249" t="s">
        <v>831</v>
      </c>
      <c r="K205" s="249" t="s">
        <v>1003</v>
      </c>
    </row>
    <row r="206" spans="1:11" s="252" customFormat="1" ht="15" x14ac:dyDescent="0.2">
      <c r="A206" s="192" t="s">
        <v>1154</v>
      </c>
      <c r="B206" s="192"/>
      <c r="C206" s="249" t="s">
        <v>408</v>
      </c>
      <c r="D206" s="249" t="s">
        <v>627</v>
      </c>
      <c r="E206" s="250" t="s">
        <v>680</v>
      </c>
      <c r="F206" s="249" t="s">
        <v>140</v>
      </c>
      <c r="G206" s="192"/>
      <c r="H206" s="249" t="s">
        <v>118</v>
      </c>
      <c r="I206" s="249" t="s">
        <v>759</v>
      </c>
      <c r="J206" s="249" t="s">
        <v>1302</v>
      </c>
      <c r="K206" s="249" t="s">
        <v>1060</v>
      </c>
    </row>
    <row r="207" spans="1:11" s="252" customFormat="1" ht="15" x14ac:dyDescent="0.2">
      <c r="A207" s="192" t="s">
        <v>1110</v>
      </c>
      <c r="B207" s="192"/>
      <c r="C207" s="249" t="s">
        <v>283</v>
      </c>
      <c r="D207" s="249" t="s">
        <v>505</v>
      </c>
      <c r="E207" s="250" t="s">
        <v>713</v>
      </c>
      <c r="F207" s="249" t="s">
        <v>138</v>
      </c>
      <c r="G207" s="192"/>
      <c r="H207" s="249" t="s">
        <v>118</v>
      </c>
      <c r="I207" s="249" t="s">
        <v>759</v>
      </c>
      <c r="J207" s="249" t="s">
        <v>809</v>
      </c>
      <c r="K207" s="249" t="s">
        <v>986</v>
      </c>
    </row>
    <row r="208" spans="1:11" s="252" customFormat="1" ht="15" x14ac:dyDescent="0.2">
      <c r="A208" s="192" t="s">
        <v>1110</v>
      </c>
      <c r="B208" s="192"/>
      <c r="C208" s="249" t="s">
        <v>283</v>
      </c>
      <c r="D208" s="249" t="s">
        <v>505</v>
      </c>
      <c r="E208" s="250" t="s">
        <v>713</v>
      </c>
      <c r="F208" s="249" t="s">
        <v>133</v>
      </c>
      <c r="G208" s="192"/>
      <c r="H208" s="249" t="s">
        <v>118</v>
      </c>
      <c r="I208" s="249" t="s">
        <v>759</v>
      </c>
      <c r="J208" s="249" t="s">
        <v>809</v>
      </c>
      <c r="K208" s="249" t="s">
        <v>986</v>
      </c>
    </row>
    <row r="209" spans="1:11" s="252" customFormat="1" ht="15" x14ac:dyDescent="0.2">
      <c r="A209" s="192" t="s">
        <v>1179</v>
      </c>
      <c r="B209" s="192"/>
      <c r="C209" s="249" t="s">
        <v>419</v>
      </c>
      <c r="D209" s="249" t="s">
        <v>638</v>
      </c>
      <c r="E209" s="250" t="s">
        <v>726</v>
      </c>
      <c r="F209" s="249" t="s">
        <v>146</v>
      </c>
      <c r="G209" s="192"/>
      <c r="H209" s="249" t="s">
        <v>670</v>
      </c>
      <c r="I209" s="249" t="s">
        <v>121</v>
      </c>
      <c r="J209" s="249" t="s">
        <v>914</v>
      </c>
      <c r="K209" s="249" t="s">
        <v>1070</v>
      </c>
    </row>
    <row r="210" spans="1:11" s="252" customFormat="1" ht="15" x14ac:dyDescent="0.2">
      <c r="A210" s="192" t="s">
        <v>1181</v>
      </c>
      <c r="B210" s="192"/>
      <c r="C210" s="249" t="s">
        <v>337</v>
      </c>
      <c r="D210" s="249" t="s">
        <v>559</v>
      </c>
      <c r="E210" s="250" t="s">
        <v>726</v>
      </c>
      <c r="F210" s="249" t="s">
        <v>133</v>
      </c>
      <c r="G210" s="192"/>
      <c r="H210" s="249" t="s">
        <v>670</v>
      </c>
      <c r="I210" s="249" t="s">
        <v>759</v>
      </c>
      <c r="J210" s="249" t="s">
        <v>850</v>
      </c>
      <c r="K210" s="249" t="s">
        <v>1016</v>
      </c>
    </row>
    <row r="211" spans="1:11" s="252" customFormat="1" ht="15" x14ac:dyDescent="0.2">
      <c r="A211" s="192" t="s">
        <v>1186</v>
      </c>
      <c r="B211" s="192"/>
      <c r="C211" s="249" t="s">
        <v>247</v>
      </c>
      <c r="D211" s="249" t="s">
        <v>469</v>
      </c>
      <c r="E211" s="250" t="s">
        <v>678</v>
      </c>
      <c r="F211" s="249" t="s">
        <v>664</v>
      </c>
      <c r="G211" s="192"/>
      <c r="H211" s="249" t="s">
        <v>34</v>
      </c>
      <c r="I211" s="249" t="s">
        <v>121</v>
      </c>
      <c r="J211" s="249" t="s">
        <v>784</v>
      </c>
      <c r="K211" s="249" t="s">
        <v>955</v>
      </c>
    </row>
    <row r="212" spans="1:11" s="252" customFormat="1" ht="15" x14ac:dyDescent="0.2">
      <c r="A212" s="192" t="s">
        <v>125</v>
      </c>
      <c r="B212" s="192"/>
      <c r="C212" s="249" t="s">
        <v>342</v>
      </c>
      <c r="D212" s="249" t="s">
        <v>564</v>
      </c>
      <c r="E212" s="250" t="s">
        <v>678</v>
      </c>
      <c r="F212" s="249" t="s">
        <v>133</v>
      </c>
      <c r="G212" s="192"/>
      <c r="H212" s="249" t="s">
        <v>118</v>
      </c>
      <c r="I212" s="249" t="s">
        <v>121</v>
      </c>
      <c r="J212" s="249" t="s">
        <v>854</v>
      </c>
      <c r="K212" s="249" t="s">
        <v>1014</v>
      </c>
    </row>
    <row r="213" spans="1:11" s="252" customFormat="1" ht="15" x14ac:dyDescent="0.2">
      <c r="A213" s="192" t="s">
        <v>126</v>
      </c>
      <c r="B213" s="192"/>
      <c r="C213" s="249" t="s">
        <v>340</v>
      </c>
      <c r="D213" s="249" t="s">
        <v>562</v>
      </c>
      <c r="E213" s="250" t="s">
        <v>678</v>
      </c>
      <c r="F213" s="249" t="s">
        <v>133</v>
      </c>
      <c r="G213" s="192"/>
      <c r="H213" s="249" t="s">
        <v>670</v>
      </c>
      <c r="I213" s="249" t="s">
        <v>759</v>
      </c>
      <c r="J213" s="249" t="s">
        <v>853</v>
      </c>
      <c r="K213" s="249" t="s">
        <v>940</v>
      </c>
    </row>
    <row r="214" spans="1:11" s="252" customFormat="1" ht="15" x14ac:dyDescent="0.2">
      <c r="A214" s="192" t="s">
        <v>1187</v>
      </c>
      <c r="B214" s="192"/>
      <c r="C214" s="249" t="s">
        <v>230</v>
      </c>
      <c r="D214" s="249" t="s">
        <v>452</v>
      </c>
      <c r="E214" s="250" t="s">
        <v>678</v>
      </c>
      <c r="F214" s="249" t="s">
        <v>663</v>
      </c>
      <c r="G214" s="192"/>
      <c r="H214" s="249" t="s">
        <v>118</v>
      </c>
      <c r="I214" s="249" t="s">
        <v>121</v>
      </c>
      <c r="J214" s="249" t="s">
        <v>769</v>
      </c>
      <c r="K214" s="249" t="s">
        <v>940</v>
      </c>
    </row>
    <row r="215" spans="1:11" s="252" customFormat="1" ht="15" x14ac:dyDescent="0.2">
      <c r="A215" s="192" t="s">
        <v>1188</v>
      </c>
      <c r="B215" s="192"/>
      <c r="C215" s="249" t="s">
        <v>335</v>
      </c>
      <c r="D215" s="249" t="s">
        <v>557</v>
      </c>
      <c r="E215" s="250" t="s">
        <v>678</v>
      </c>
      <c r="F215" s="249" t="s">
        <v>133</v>
      </c>
      <c r="G215" s="192"/>
      <c r="H215" s="249" t="s">
        <v>34</v>
      </c>
      <c r="I215" s="249" t="s">
        <v>759</v>
      </c>
      <c r="J215" s="249" t="s">
        <v>848</v>
      </c>
      <c r="K215" s="249" t="s">
        <v>1014</v>
      </c>
    </row>
    <row r="216" spans="1:11" s="252" customFormat="1" ht="15" x14ac:dyDescent="0.2">
      <c r="A216" s="192"/>
      <c r="B216" s="192"/>
      <c r="C216" s="249" t="s">
        <v>284</v>
      </c>
      <c r="D216" s="249" t="s">
        <v>506</v>
      </c>
      <c r="E216" s="250" t="s">
        <v>678</v>
      </c>
      <c r="F216" s="249" t="s">
        <v>138</v>
      </c>
      <c r="G216" s="192"/>
      <c r="H216" s="249" t="s">
        <v>670</v>
      </c>
      <c r="I216" s="249" t="s">
        <v>759</v>
      </c>
      <c r="J216" s="249" t="s">
        <v>810</v>
      </c>
      <c r="K216" s="249" t="s">
        <v>987</v>
      </c>
    </row>
    <row r="217" spans="1:11" s="252" customFormat="1" ht="15" x14ac:dyDescent="0.2">
      <c r="A217" s="192"/>
      <c r="B217" s="192"/>
      <c r="C217" s="249" t="s">
        <v>284</v>
      </c>
      <c r="D217" s="249" t="s">
        <v>506</v>
      </c>
      <c r="E217" s="250" t="s">
        <v>678</v>
      </c>
      <c r="F217" s="249" t="s">
        <v>665</v>
      </c>
      <c r="G217" s="192"/>
      <c r="H217" s="249" t="s">
        <v>670</v>
      </c>
      <c r="I217" s="249" t="s">
        <v>759</v>
      </c>
      <c r="J217" s="249" t="s">
        <v>810</v>
      </c>
      <c r="K217" s="249" t="s">
        <v>987</v>
      </c>
    </row>
    <row r="218" spans="1:11" s="252" customFormat="1" ht="15" x14ac:dyDescent="0.2">
      <c r="A218" s="192" t="s">
        <v>75</v>
      </c>
      <c r="B218" s="192"/>
      <c r="C218" s="249" t="s">
        <v>295</v>
      </c>
      <c r="D218" s="249" t="s">
        <v>517</v>
      </c>
      <c r="E218" s="250" t="s">
        <v>678</v>
      </c>
      <c r="F218" s="249" t="s">
        <v>132</v>
      </c>
      <c r="G218" s="192"/>
      <c r="H218" s="249" t="s">
        <v>670</v>
      </c>
      <c r="I218" s="249" t="s">
        <v>759</v>
      </c>
      <c r="J218" s="249" t="s">
        <v>1290</v>
      </c>
      <c r="K218" s="249" t="s">
        <v>995</v>
      </c>
    </row>
    <row r="219" spans="1:11" s="252" customFormat="1" ht="15" x14ac:dyDescent="0.2">
      <c r="A219" s="192" t="s">
        <v>75</v>
      </c>
      <c r="B219" s="192"/>
      <c r="C219" s="249" t="s">
        <v>295</v>
      </c>
      <c r="D219" s="249" t="s">
        <v>517</v>
      </c>
      <c r="E219" s="250" t="s">
        <v>678</v>
      </c>
      <c r="F219" s="249" t="s">
        <v>169</v>
      </c>
      <c r="G219" s="192"/>
      <c r="H219" s="249" t="s">
        <v>670</v>
      </c>
      <c r="I219" s="249" t="s">
        <v>759</v>
      </c>
      <c r="J219" s="249" t="s">
        <v>1290</v>
      </c>
      <c r="K219" s="249" t="s">
        <v>995</v>
      </c>
    </row>
    <row r="220" spans="1:11" s="252" customFormat="1" ht="15" x14ac:dyDescent="0.2">
      <c r="A220" s="192" t="s">
        <v>75</v>
      </c>
      <c r="B220" s="192"/>
      <c r="C220" s="249" t="s">
        <v>295</v>
      </c>
      <c r="D220" s="249" t="s">
        <v>517</v>
      </c>
      <c r="E220" s="250" t="s">
        <v>678</v>
      </c>
      <c r="F220" s="249" t="s">
        <v>669</v>
      </c>
      <c r="G220" s="192"/>
      <c r="H220" s="249" t="s">
        <v>670</v>
      </c>
      <c r="I220" s="249" t="s">
        <v>759</v>
      </c>
      <c r="J220" s="249" t="s">
        <v>1290</v>
      </c>
      <c r="K220" s="249" t="s">
        <v>995</v>
      </c>
    </row>
    <row r="221" spans="1:11" s="252" customFormat="1" ht="15" x14ac:dyDescent="0.2">
      <c r="A221" s="192" t="s">
        <v>1189</v>
      </c>
      <c r="B221" s="192"/>
      <c r="C221" s="249" t="s">
        <v>286</v>
      </c>
      <c r="D221" s="249" t="s">
        <v>508</v>
      </c>
      <c r="E221" s="250" t="s">
        <v>678</v>
      </c>
      <c r="F221" s="249" t="s">
        <v>138</v>
      </c>
      <c r="G221" s="192"/>
      <c r="H221" s="249" t="s">
        <v>118</v>
      </c>
      <c r="I221" s="249" t="s">
        <v>759</v>
      </c>
      <c r="J221" s="249" t="s">
        <v>812</v>
      </c>
      <c r="K221" s="249" t="s">
        <v>940</v>
      </c>
    </row>
    <row r="222" spans="1:11" s="252" customFormat="1" ht="15" x14ac:dyDescent="0.2">
      <c r="A222" s="192" t="s">
        <v>1190</v>
      </c>
      <c r="B222" s="192"/>
      <c r="C222" s="249" t="s">
        <v>345</v>
      </c>
      <c r="D222" s="249" t="s">
        <v>567</v>
      </c>
      <c r="E222" s="250" t="s">
        <v>678</v>
      </c>
      <c r="F222" s="249" t="s">
        <v>133</v>
      </c>
      <c r="G222" s="192"/>
      <c r="H222" s="249" t="s">
        <v>670</v>
      </c>
      <c r="I222" s="249" t="s">
        <v>759</v>
      </c>
      <c r="J222" s="249" t="s">
        <v>857</v>
      </c>
      <c r="K222" s="249" t="s">
        <v>987</v>
      </c>
    </row>
    <row r="223" spans="1:11" s="252" customFormat="1" ht="15" x14ac:dyDescent="0.2">
      <c r="A223" s="192" t="s">
        <v>1191</v>
      </c>
      <c r="B223" s="192"/>
      <c r="C223" s="249" t="s">
        <v>301</v>
      </c>
      <c r="D223" s="249" t="s">
        <v>523</v>
      </c>
      <c r="E223" s="250" t="s">
        <v>678</v>
      </c>
      <c r="F223" s="249" t="s">
        <v>132</v>
      </c>
      <c r="G223" s="192"/>
      <c r="H223" s="249" t="s">
        <v>670</v>
      </c>
      <c r="I223" s="249" t="s">
        <v>759</v>
      </c>
      <c r="J223" s="249" t="s">
        <v>823</v>
      </c>
      <c r="K223" s="249" t="s">
        <v>940</v>
      </c>
    </row>
    <row r="224" spans="1:11" s="252" customFormat="1" ht="15" x14ac:dyDescent="0.2">
      <c r="A224" s="192"/>
      <c r="B224" s="192"/>
      <c r="C224" s="249" t="s">
        <v>301</v>
      </c>
      <c r="D224" s="249" t="s">
        <v>523</v>
      </c>
      <c r="E224" s="250" t="s">
        <v>678</v>
      </c>
      <c r="F224" s="249" t="s">
        <v>169</v>
      </c>
      <c r="G224" s="192"/>
      <c r="H224" s="249" t="s">
        <v>670</v>
      </c>
      <c r="I224" s="249" t="s">
        <v>759</v>
      </c>
      <c r="J224" s="249" t="s">
        <v>823</v>
      </c>
      <c r="K224" s="249" t="s">
        <v>940</v>
      </c>
    </row>
    <row r="225" spans="1:11" s="252" customFormat="1" ht="15" x14ac:dyDescent="0.2">
      <c r="A225" s="192" t="s">
        <v>1191</v>
      </c>
      <c r="B225" s="192"/>
      <c r="C225" s="249" t="s">
        <v>301</v>
      </c>
      <c r="D225" s="249" t="s">
        <v>523</v>
      </c>
      <c r="E225" s="250" t="s">
        <v>678</v>
      </c>
      <c r="F225" s="249" t="s">
        <v>668</v>
      </c>
      <c r="G225" s="192"/>
      <c r="H225" s="249" t="s">
        <v>670</v>
      </c>
      <c r="I225" s="249" t="s">
        <v>759</v>
      </c>
      <c r="J225" s="249" t="s">
        <v>823</v>
      </c>
      <c r="K225" s="249" t="s">
        <v>940</v>
      </c>
    </row>
    <row r="226" spans="1:11" s="252" customFormat="1" ht="15" x14ac:dyDescent="0.2">
      <c r="A226" s="192" t="s">
        <v>1191</v>
      </c>
      <c r="B226" s="192"/>
      <c r="C226" s="249" t="s">
        <v>301</v>
      </c>
      <c r="D226" s="249" t="s">
        <v>523</v>
      </c>
      <c r="E226" s="250" t="s">
        <v>678</v>
      </c>
      <c r="F226" s="249" t="s">
        <v>669</v>
      </c>
      <c r="G226" s="192"/>
      <c r="H226" s="249" t="s">
        <v>670</v>
      </c>
      <c r="I226" s="249" t="s">
        <v>759</v>
      </c>
      <c r="J226" s="249" t="s">
        <v>823</v>
      </c>
      <c r="K226" s="249" t="s">
        <v>940</v>
      </c>
    </row>
    <row r="227" spans="1:11" s="252" customFormat="1" ht="15" x14ac:dyDescent="0.2">
      <c r="A227" s="192" t="s">
        <v>1193</v>
      </c>
      <c r="B227" s="192"/>
      <c r="C227" s="249" t="s">
        <v>404</v>
      </c>
      <c r="D227" s="249" t="s">
        <v>623</v>
      </c>
      <c r="E227" s="250" t="s">
        <v>678</v>
      </c>
      <c r="F227" s="249" t="s">
        <v>141</v>
      </c>
      <c r="G227" s="192"/>
      <c r="H227" s="249" t="s">
        <v>118</v>
      </c>
      <c r="I227" s="249" t="s">
        <v>759</v>
      </c>
      <c r="J227" s="249" t="s">
        <v>902</v>
      </c>
      <c r="K227" s="249" t="s">
        <v>1014</v>
      </c>
    </row>
    <row r="228" spans="1:11" s="252" customFormat="1" ht="15" x14ac:dyDescent="0.2">
      <c r="A228" s="192"/>
      <c r="B228" s="192"/>
      <c r="C228" s="249" t="s">
        <v>398</v>
      </c>
      <c r="D228" s="249" t="s">
        <v>617</v>
      </c>
      <c r="E228" s="250" t="s">
        <v>678</v>
      </c>
      <c r="F228" s="249" t="s">
        <v>141</v>
      </c>
      <c r="G228" s="192"/>
      <c r="H228" s="249" t="s">
        <v>118</v>
      </c>
      <c r="I228" s="249" t="s">
        <v>759</v>
      </c>
      <c r="J228" s="249" t="s">
        <v>896</v>
      </c>
      <c r="K228" s="249" t="s">
        <v>995</v>
      </c>
    </row>
    <row r="229" spans="1:11" s="252" customFormat="1" ht="15" x14ac:dyDescent="0.2">
      <c r="A229" s="192"/>
      <c r="B229" s="192"/>
      <c r="C229" s="249" t="s">
        <v>398</v>
      </c>
      <c r="D229" s="249" t="s">
        <v>617</v>
      </c>
      <c r="E229" s="250" t="s">
        <v>678</v>
      </c>
      <c r="F229" s="249" t="s">
        <v>146</v>
      </c>
      <c r="G229" s="192"/>
      <c r="H229" s="249" t="s">
        <v>118</v>
      </c>
      <c r="I229" s="249" t="s">
        <v>759</v>
      </c>
      <c r="J229" s="249" t="s">
        <v>896</v>
      </c>
      <c r="K229" s="249" t="s">
        <v>995</v>
      </c>
    </row>
    <row r="230" spans="1:11" s="252" customFormat="1" ht="15" x14ac:dyDescent="0.2">
      <c r="A230" s="192" t="s">
        <v>1194</v>
      </c>
      <c r="B230" s="192"/>
      <c r="C230" s="249" t="s">
        <v>372</v>
      </c>
      <c r="D230" s="249" t="s">
        <v>591</v>
      </c>
      <c r="E230" s="250" t="s">
        <v>678</v>
      </c>
      <c r="F230" s="249" t="s">
        <v>144</v>
      </c>
      <c r="G230" s="192"/>
      <c r="H230" s="249" t="s">
        <v>670</v>
      </c>
      <c r="I230" s="249" t="s">
        <v>759</v>
      </c>
      <c r="J230" s="249" t="s">
        <v>878</v>
      </c>
      <c r="K230" s="249" t="s">
        <v>940</v>
      </c>
    </row>
    <row r="231" spans="1:11" s="252" customFormat="1" ht="15" x14ac:dyDescent="0.2">
      <c r="A231" s="192" t="s">
        <v>1195</v>
      </c>
      <c r="B231" s="192"/>
      <c r="C231" s="249" t="s">
        <v>330</v>
      </c>
      <c r="D231" s="249" t="s">
        <v>552</v>
      </c>
      <c r="E231" s="250" t="s">
        <v>678</v>
      </c>
      <c r="F231" s="249" t="s">
        <v>133</v>
      </c>
      <c r="G231" s="192"/>
      <c r="H231" s="249" t="s">
        <v>118</v>
      </c>
      <c r="I231" s="249" t="s">
        <v>759</v>
      </c>
      <c r="J231" s="249" t="s">
        <v>844</v>
      </c>
      <c r="K231" s="249" t="s">
        <v>987</v>
      </c>
    </row>
    <row r="232" spans="1:11" s="252" customFormat="1" ht="15" x14ac:dyDescent="0.2">
      <c r="A232" s="192" t="s">
        <v>1</v>
      </c>
      <c r="B232" s="192"/>
      <c r="C232" s="249" t="s">
        <v>315</v>
      </c>
      <c r="D232" s="249" t="s">
        <v>537</v>
      </c>
      <c r="E232" s="250" t="s">
        <v>678</v>
      </c>
      <c r="F232" s="249" t="s">
        <v>169</v>
      </c>
      <c r="G232" s="192"/>
      <c r="H232" s="249" t="s">
        <v>118</v>
      </c>
      <c r="I232" s="249" t="s">
        <v>759</v>
      </c>
      <c r="J232" s="249" t="s">
        <v>833</v>
      </c>
      <c r="K232" s="249" t="s">
        <v>987</v>
      </c>
    </row>
    <row r="233" spans="1:11" s="252" customFormat="1" ht="15" x14ac:dyDescent="0.2">
      <c r="A233" s="192" t="s">
        <v>1</v>
      </c>
      <c r="B233" s="192"/>
      <c r="C233" s="249" t="s">
        <v>315</v>
      </c>
      <c r="D233" s="249" t="s">
        <v>537</v>
      </c>
      <c r="E233" s="250" t="s">
        <v>678</v>
      </c>
      <c r="F233" s="249" t="s">
        <v>669</v>
      </c>
      <c r="G233" s="192"/>
      <c r="H233" s="249" t="s">
        <v>118</v>
      </c>
      <c r="I233" s="249" t="s">
        <v>759</v>
      </c>
      <c r="J233" s="249" t="s">
        <v>833</v>
      </c>
      <c r="K233" s="249" t="s">
        <v>987</v>
      </c>
    </row>
    <row r="234" spans="1:11" s="252" customFormat="1" ht="15" x14ac:dyDescent="0.2">
      <c r="A234" s="192" t="s">
        <v>1196</v>
      </c>
      <c r="B234" s="192"/>
      <c r="C234" s="249" t="s">
        <v>341</v>
      </c>
      <c r="D234" s="249" t="s">
        <v>563</v>
      </c>
      <c r="E234" s="250" t="s">
        <v>678</v>
      </c>
      <c r="F234" s="249" t="s">
        <v>133</v>
      </c>
      <c r="G234" s="192"/>
      <c r="H234" s="249" t="s">
        <v>670</v>
      </c>
      <c r="I234" s="249" t="s">
        <v>759</v>
      </c>
      <c r="J234" s="249" t="s">
        <v>1301</v>
      </c>
      <c r="K234" s="249" t="s">
        <v>1018</v>
      </c>
    </row>
    <row r="235" spans="1:11" s="252" customFormat="1" ht="15" x14ac:dyDescent="0.2">
      <c r="A235" s="192" t="s">
        <v>1198</v>
      </c>
      <c r="B235" s="192"/>
      <c r="C235" s="249" t="s">
        <v>338</v>
      </c>
      <c r="D235" s="249" t="s">
        <v>560</v>
      </c>
      <c r="E235" s="250" t="s">
        <v>678</v>
      </c>
      <c r="F235" s="249" t="s">
        <v>133</v>
      </c>
      <c r="G235" s="192"/>
      <c r="H235" s="249" t="s">
        <v>118</v>
      </c>
      <c r="I235" s="249" t="s">
        <v>759</v>
      </c>
      <c r="J235" s="249" t="s">
        <v>851</v>
      </c>
      <c r="K235" s="249" t="s">
        <v>1014</v>
      </c>
    </row>
    <row r="236" spans="1:11" s="252" customFormat="1" ht="15" x14ac:dyDescent="0.2">
      <c r="A236" s="192" t="s">
        <v>1200</v>
      </c>
      <c r="B236" s="192"/>
      <c r="C236" s="249" t="s">
        <v>331</v>
      </c>
      <c r="D236" s="249" t="s">
        <v>553</v>
      </c>
      <c r="E236" s="250" t="s">
        <v>678</v>
      </c>
      <c r="F236" s="249" t="s">
        <v>133</v>
      </c>
      <c r="G236" s="192"/>
      <c r="H236" s="249" t="s">
        <v>118</v>
      </c>
      <c r="I236" s="249" t="s">
        <v>759</v>
      </c>
      <c r="J236" s="249" t="s">
        <v>844</v>
      </c>
      <c r="K236" s="249" t="s">
        <v>987</v>
      </c>
    </row>
    <row r="237" spans="1:11" s="252" customFormat="1" ht="15" x14ac:dyDescent="0.2">
      <c r="A237" s="192" t="s">
        <v>1201</v>
      </c>
      <c r="B237" s="192"/>
      <c r="C237" s="249" t="s">
        <v>344</v>
      </c>
      <c r="D237" s="249" t="s">
        <v>566</v>
      </c>
      <c r="E237" s="250" t="s">
        <v>678</v>
      </c>
      <c r="F237" s="249" t="s">
        <v>133</v>
      </c>
      <c r="G237" s="192"/>
      <c r="H237" s="249" t="s">
        <v>118</v>
      </c>
      <c r="I237" s="249" t="s">
        <v>759</v>
      </c>
      <c r="J237" s="249" t="s">
        <v>856</v>
      </c>
      <c r="K237" s="249" t="s">
        <v>1014</v>
      </c>
    </row>
    <row r="238" spans="1:11" s="252" customFormat="1" ht="15" x14ac:dyDescent="0.2">
      <c r="A238" s="192" t="s">
        <v>1202</v>
      </c>
      <c r="B238" s="192"/>
      <c r="C238" s="249" t="s">
        <v>227</v>
      </c>
      <c r="D238" s="249" t="s">
        <v>449</v>
      </c>
      <c r="E238" s="250" t="s">
        <v>678</v>
      </c>
      <c r="F238" s="249" t="s">
        <v>663</v>
      </c>
      <c r="G238" s="192"/>
      <c r="H238" s="249" t="s">
        <v>670</v>
      </c>
      <c r="I238" s="249" t="s">
        <v>759</v>
      </c>
      <c r="J238" s="249" t="s">
        <v>766</v>
      </c>
      <c r="K238" s="249" t="s">
        <v>937</v>
      </c>
    </row>
    <row r="239" spans="1:11" s="252" customFormat="1" ht="15" x14ac:dyDescent="0.2">
      <c r="A239" s="192"/>
      <c r="B239" s="192"/>
      <c r="C239" s="249" t="s">
        <v>227</v>
      </c>
      <c r="D239" s="249" t="s">
        <v>449</v>
      </c>
      <c r="E239" s="250" t="s">
        <v>678</v>
      </c>
      <c r="F239" s="249" t="s">
        <v>668</v>
      </c>
      <c r="G239" s="192"/>
      <c r="H239" s="249" t="s">
        <v>670</v>
      </c>
      <c r="I239" s="249" t="s">
        <v>759</v>
      </c>
      <c r="J239" s="249" t="s">
        <v>766</v>
      </c>
      <c r="K239" s="249" t="s">
        <v>937</v>
      </c>
    </row>
    <row r="240" spans="1:11" s="252" customFormat="1" ht="15" x14ac:dyDescent="0.2">
      <c r="A240" s="192" t="s">
        <v>1204</v>
      </c>
      <c r="B240" s="192"/>
      <c r="C240" s="249" t="s">
        <v>316</v>
      </c>
      <c r="D240" s="249" t="s">
        <v>538</v>
      </c>
      <c r="E240" s="250" t="s">
        <v>678</v>
      </c>
      <c r="F240" s="249" t="s">
        <v>169</v>
      </c>
      <c r="G240" s="192"/>
      <c r="H240" s="249" t="s">
        <v>670</v>
      </c>
      <c r="I240" s="249" t="s">
        <v>759</v>
      </c>
      <c r="J240" s="249" t="s">
        <v>1300</v>
      </c>
      <c r="K240" s="249" t="s">
        <v>989</v>
      </c>
    </row>
    <row r="241" spans="1:11" s="252" customFormat="1" ht="15" x14ac:dyDescent="0.2">
      <c r="A241" s="192" t="s">
        <v>1204</v>
      </c>
      <c r="B241" s="192"/>
      <c r="C241" s="249" t="s">
        <v>316</v>
      </c>
      <c r="D241" s="249" t="s">
        <v>538</v>
      </c>
      <c r="E241" s="250" t="s">
        <v>678</v>
      </c>
      <c r="F241" s="249" t="s">
        <v>669</v>
      </c>
      <c r="G241" s="192"/>
      <c r="H241" s="249" t="s">
        <v>670</v>
      </c>
      <c r="I241" s="249" t="s">
        <v>759</v>
      </c>
      <c r="J241" s="249" t="s">
        <v>1300</v>
      </c>
      <c r="K241" s="249" t="s">
        <v>989</v>
      </c>
    </row>
    <row r="242" spans="1:11" s="252" customFormat="1" ht="15" x14ac:dyDescent="0.2">
      <c r="A242" s="192" t="s">
        <v>1205</v>
      </c>
      <c r="B242" s="192"/>
      <c r="C242" s="249" t="s">
        <v>334</v>
      </c>
      <c r="D242" s="249" t="s">
        <v>556</v>
      </c>
      <c r="E242" s="250" t="s">
        <v>678</v>
      </c>
      <c r="F242" s="249" t="s">
        <v>133</v>
      </c>
      <c r="G242" s="192"/>
      <c r="H242" s="249" t="s">
        <v>670</v>
      </c>
      <c r="I242" s="249" t="s">
        <v>759</v>
      </c>
      <c r="J242" s="249" t="s">
        <v>847</v>
      </c>
      <c r="K242" s="249" t="s">
        <v>989</v>
      </c>
    </row>
    <row r="243" spans="1:11" s="252" customFormat="1" ht="15" x14ac:dyDescent="0.2">
      <c r="A243" s="192" t="s">
        <v>1207</v>
      </c>
      <c r="B243" s="192"/>
      <c r="C243" s="249" t="s">
        <v>333</v>
      </c>
      <c r="D243" s="249" t="s">
        <v>555</v>
      </c>
      <c r="E243" s="250" t="s">
        <v>678</v>
      </c>
      <c r="F243" s="249" t="s">
        <v>133</v>
      </c>
      <c r="G243" s="192"/>
      <c r="H243" s="249" t="s">
        <v>118</v>
      </c>
      <c r="I243" s="249" t="s">
        <v>759</v>
      </c>
      <c r="J243" s="249" t="s">
        <v>846</v>
      </c>
      <c r="K243" s="249" t="s">
        <v>1014</v>
      </c>
    </row>
    <row r="244" spans="1:11" s="252" customFormat="1" ht="15" x14ac:dyDescent="0.2">
      <c r="A244" s="192" t="s">
        <v>1209</v>
      </c>
      <c r="B244" s="192"/>
      <c r="C244" s="249" t="s">
        <v>229</v>
      </c>
      <c r="D244" s="249" t="s">
        <v>451</v>
      </c>
      <c r="E244" s="250" t="s">
        <v>678</v>
      </c>
      <c r="F244" s="249" t="s">
        <v>663</v>
      </c>
      <c r="G244" s="192"/>
      <c r="H244" s="249" t="s">
        <v>118</v>
      </c>
      <c r="I244" s="249" t="s">
        <v>121</v>
      </c>
      <c r="J244" s="249" t="s">
        <v>768</v>
      </c>
      <c r="K244" s="249" t="s">
        <v>939</v>
      </c>
    </row>
    <row r="245" spans="1:11" s="252" customFormat="1" ht="15" x14ac:dyDescent="0.2">
      <c r="A245" s="192" t="s">
        <v>1192</v>
      </c>
      <c r="B245" s="192"/>
      <c r="C245" s="249" t="s">
        <v>317</v>
      </c>
      <c r="D245" s="249" t="s">
        <v>539</v>
      </c>
      <c r="E245" s="250" t="s">
        <v>697</v>
      </c>
      <c r="F245" s="249" t="s">
        <v>169</v>
      </c>
      <c r="G245" s="192"/>
      <c r="H245" s="249" t="s">
        <v>670</v>
      </c>
      <c r="I245" s="249" t="s">
        <v>759</v>
      </c>
      <c r="J245" s="249" t="s">
        <v>834</v>
      </c>
      <c r="K245" s="249" t="s">
        <v>1006</v>
      </c>
    </row>
    <row r="246" spans="1:11" s="252" customFormat="1" ht="15" x14ac:dyDescent="0.2">
      <c r="A246" s="192" t="s">
        <v>1192</v>
      </c>
      <c r="B246" s="192"/>
      <c r="C246" s="249" t="s">
        <v>317</v>
      </c>
      <c r="D246" s="249" t="s">
        <v>539</v>
      </c>
      <c r="E246" s="250" t="s">
        <v>697</v>
      </c>
      <c r="F246" s="249" t="s">
        <v>668</v>
      </c>
      <c r="G246" s="192"/>
      <c r="H246" s="249" t="s">
        <v>670</v>
      </c>
      <c r="I246" s="249" t="s">
        <v>759</v>
      </c>
      <c r="J246" s="249" t="s">
        <v>834</v>
      </c>
      <c r="K246" s="249" t="s">
        <v>1006</v>
      </c>
    </row>
    <row r="247" spans="1:11" s="252" customFormat="1" ht="15" x14ac:dyDescent="0.2">
      <c r="A247" s="192" t="s">
        <v>1192</v>
      </c>
      <c r="B247" s="192"/>
      <c r="C247" s="249" t="s">
        <v>317</v>
      </c>
      <c r="D247" s="249" t="s">
        <v>539</v>
      </c>
      <c r="E247" s="250" t="s">
        <v>697</v>
      </c>
      <c r="F247" s="249" t="s">
        <v>669</v>
      </c>
      <c r="G247" s="192"/>
      <c r="H247" s="249" t="s">
        <v>670</v>
      </c>
      <c r="I247" s="249" t="s">
        <v>759</v>
      </c>
      <c r="J247" s="249" t="s">
        <v>834</v>
      </c>
      <c r="K247" s="249" t="s">
        <v>1006</v>
      </c>
    </row>
    <row r="248" spans="1:11" s="252" customFormat="1" ht="15" x14ac:dyDescent="0.2">
      <c r="A248" s="192" t="s">
        <v>1199</v>
      </c>
      <c r="B248" s="192"/>
      <c r="C248" s="249" t="s">
        <v>294</v>
      </c>
      <c r="D248" s="249" t="s">
        <v>516</v>
      </c>
      <c r="E248" s="250" t="s">
        <v>697</v>
      </c>
      <c r="F248" s="249" t="s">
        <v>132</v>
      </c>
      <c r="G248" s="192"/>
      <c r="H248" s="249" t="s">
        <v>670</v>
      </c>
      <c r="I248" s="249" t="s">
        <v>759</v>
      </c>
      <c r="J248" s="249" t="s">
        <v>817</v>
      </c>
      <c r="K248" s="249" t="s">
        <v>994</v>
      </c>
    </row>
    <row r="249" spans="1:11" s="252" customFormat="1" ht="15" x14ac:dyDescent="0.2">
      <c r="A249" s="192" t="s">
        <v>1199</v>
      </c>
      <c r="B249" s="192"/>
      <c r="C249" s="249" t="s">
        <v>294</v>
      </c>
      <c r="D249" s="249" t="s">
        <v>516</v>
      </c>
      <c r="E249" s="250" t="s">
        <v>697</v>
      </c>
      <c r="F249" s="249" t="s">
        <v>169</v>
      </c>
      <c r="G249" s="192"/>
      <c r="H249" s="249" t="s">
        <v>670</v>
      </c>
      <c r="I249" s="249" t="s">
        <v>759</v>
      </c>
      <c r="J249" s="249" t="s">
        <v>817</v>
      </c>
      <c r="K249" s="249" t="s">
        <v>994</v>
      </c>
    </row>
    <row r="250" spans="1:11" s="252" customFormat="1" ht="15" x14ac:dyDescent="0.2">
      <c r="A250" s="192" t="s">
        <v>1199</v>
      </c>
      <c r="B250" s="192"/>
      <c r="C250" s="249" t="s">
        <v>294</v>
      </c>
      <c r="D250" s="249" t="s">
        <v>516</v>
      </c>
      <c r="E250" s="250" t="s">
        <v>697</v>
      </c>
      <c r="F250" s="249" t="s">
        <v>668</v>
      </c>
      <c r="G250" s="192"/>
      <c r="H250" s="249" t="s">
        <v>670</v>
      </c>
      <c r="I250" s="249" t="s">
        <v>759</v>
      </c>
      <c r="J250" s="249" t="s">
        <v>817</v>
      </c>
      <c r="K250" s="249" t="s">
        <v>994</v>
      </c>
    </row>
    <row r="251" spans="1:11" s="252" customFormat="1" ht="15" x14ac:dyDescent="0.2">
      <c r="A251" s="192" t="s">
        <v>1199</v>
      </c>
      <c r="B251" s="192"/>
      <c r="C251" s="249" t="s">
        <v>294</v>
      </c>
      <c r="D251" s="249" t="s">
        <v>516</v>
      </c>
      <c r="E251" s="250" t="s">
        <v>697</v>
      </c>
      <c r="F251" s="249" t="s">
        <v>669</v>
      </c>
      <c r="G251" s="192"/>
      <c r="H251" s="249" t="s">
        <v>670</v>
      </c>
      <c r="I251" s="249" t="s">
        <v>759</v>
      </c>
      <c r="J251" s="249" t="s">
        <v>817</v>
      </c>
      <c r="K251" s="249" t="s">
        <v>994</v>
      </c>
    </row>
    <row r="252" spans="1:11" s="252" customFormat="1" ht="15" x14ac:dyDescent="0.2">
      <c r="A252" s="192" t="s">
        <v>1210</v>
      </c>
      <c r="B252" s="192"/>
      <c r="C252" s="249" t="s">
        <v>256</v>
      </c>
      <c r="D252" s="249" t="s">
        <v>478</v>
      </c>
      <c r="E252" s="250" t="s">
        <v>697</v>
      </c>
      <c r="F252" s="249" t="s">
        <v>131</v>
      </c>
      <c r="G252" s="192"/>
      <c r="H252" s="249" t="s">
        <v>670</v>
      </c>
      <c r="I252" s="249" t="s">
        <v>759</v>
      </c>
      <c r="J252" s="249" t="s">
        <v>1299</v>
      </c>
      <c r="K252" s="249" t="s">
        <v>963</v>
      </c>
    </row>
    <row r="253" spans="1:11" s="252" customFormat="1" ht="15" x14ac:dyDescent="0.2">
      <c r="A253" s="192" t="s">
        <v>1210</v>
      </c>
      <c r="B253" s="192"/>
      <c r="C253" s="249" t="s">
        <v>256</v>
      </c>
      <c r="D253" s="249" t="s">
        <v>478</v>
      </c>
      <c r="E253" s="250" t="s">
        <v>697</v>
      </c>
      <c r="F253" s="249" t="s">
        <v>132</v>
      </c>
      <c r="G253" s="192"/>
      <c r="H253" s="249" t="s">
        <v>670</v>
      </c>
      <c r="I253" s="249" t="s">
        <v>759</v>
      </c>
      <c r="J253" s="249" t="s">
        <v>1299</v>
      </c>
      <c r="K253" s="249" t="s">
        <v>963</v>
      </c>
    </row>
    <row r="254" spans="1:11" s="252" customFormat="1" ht="15" x14ac:dyDescent="0.2">
      <c r="A254" s="192" t="s">
        <v>1210</v>
      </c>
      <c r="B254" s="192"/>
      <c r="C254" s="249" t="s">
        <v>256</v>
      </c>
      <c r="D254" s="249" t="s">
        <v>478</v>
      </c>
      <c r="E254" s="250" t="s">
        <v>697</v>
      </c>
      <c r="F254" s="249" t="s">
        <v>143</v>
      </c>
      <c r="G254" s="192"/>
      <c r="H254" s="249" t="s">
        <v>670</v>
      </c>
      <c r="I254" s="249" t="s">
        <v>759</v>
      </c>
      <c r="J254" s="249" t="s">
        <v>1299</v>
      </c>
      <c r="K254" s="249" t="s">
        <v>963</v>
      </c>
    </row>
    <row r="255" spans="1:11" s="252" customFormat="1" ht="15" x14ac:dyDescent="0.2">
      <c r="A255" s="192" t="s">
        <v>1210</v>
      </c>
      <c r="B255" s="192"/>
      <c r="C255" s="249" t="s">
        <v>256</v>
      </c>
      <c r="D255" s="249" t="s">
        <v>478</v>
      </c>
      <c r="E255" s="250" t="s">
        <v>697</v>
      </c>
      <c r="F255" s="249" t="s">
        <v>668</v>
      </c>
      <c r="G255" s="192"/>
      <c r="H255" s="249" t="s">
        <v>670</v>
      </c>
      <c r="I255" s="249" t="s">
        <v>759</v>
      </c>
      <c r="J255" s="249" t="s">
        <v>1299</v>
      </c>
      <c r="K255" s="249" t="s">
        <v>963</v>
      </c>
    </row>
    <row r="256" spans="1:11" s="252" customFormat="1" ht="15" x14ac:dyDescent="0.2">
      <c r="A256" s="192" t="s">
        <v>79</v>
      </c>
      <c r="B256" s="192"/>
      <c r="C256" s="249" t="s">
        <v>239</v>
      </c>
      <c r="D256" s="249" t="s">
        <v>461</v>
      </c>
      <c r="E256" s="250" t="s">
        <v>686</v>
      </c>
      <c r="F256" s="249" t="s">
        <v>664</v>
      </c>
      <c r="G256" s="192"/>
      <c r="H256" s="249" t="s">
        <v>670</v>
      </c>
      <c r="I256" s="249" t="s">
        <v>759</v>
      </c>
      <c r="J256" s="249" t="s">
        <v>777</v>
      </c>
      <c r="K256" s="249" t="s">
        <v>949</v>
      </c>
    </row>
    <row r="257" spans="1:11" s="252" customFormat="1" ht="15" x14ac:dyDescent="0.2">
      <c r="A257" s="192"/>
      <c r="B257" s="192"/>
      <c r="C257" s="249" t="s">
        <v>239</v>
      </c>
      <c r="D257" s="249" t="s">
        <v>461</v>
      </c>
      <c r="E257" s="250" t="s">
        <v>686</v>
      </c>
      <c r="F257" s="249" t="s">
        <v>669</v>
      </c>
      <c r="G257" s="192"/>
      <c r="H257" s="249" t="s">
        <v>670</v>
      </c>
      <c r="I257" s="249" t="s">
        <v>759</v>
      </c>
      <c r="J257" s="249" t="s">
        <v>777</v>
      </c>
      <c r="K257" s="249" t="s">
        <v>949</v>
      </c>
    </row>
    <row r="258" spans="1:11" s="252" customFormat="1" ht="15" x14ac:dyDescent="0.2">
      <c r="A258" s="192" t="s">
        <v>1206</v>
      </c>
      <c r="B258" s="192"/>
      <c r="C258" s="249" t="s">
        <v>288</v>
      </c>
      <c r="D258" s="249" t="s">
        <v>510</v>
      </c>
      <c r="E258" s="250" t="s">
        <v>716</v>
      </c>
      <c r="F258" s="249" t="s">
        <v>138</v>
      </c>
      <c r="G258" s="192"/>
      <c r="H258" s="249" t="s">
        <v>670</v>
      </c>
      <c r="I258" s="249" t="s">
        <v>759</v>
      </c>
      <c r="J258" s="249" t="s">
        <v>813</v>
      </c>
      <c r="K258" s="249" t="s">
        <v>989</v>
      </c>
    </row>
    <row r="259" spans="1:11" s="252" customFormat="1" ht="15" x14ac:dyDescent="0.2">
      <c r="A259" s="192" t="s">
        <v>1206</v>
      </c>
      <c r="B259" s="192"/>
      <c r="C259" s="249" t="s">
        <v>288</v>
      </c>
      <c r="D259" s="249" t="s">
        <v>510</v>
      </c>
      <c r="E259" s="250" t="s">
        <v>716</v>
      </c>
      <c r="F259" s="249" t="s">
        <v>133</v>
      </c>
      <c r="G259" s="192"/>
      <c r="H259" s="249" t="s">
        <v>670</v>
      </c>
      <c r="I259" s="249" t="s">
        <v>759</v>
      </c>
      <c r="J259" s="249" t="s">
        <v>813</v>
      </c>
      <c r="K259" s="249" t="s">
        <v>989</v>
      </c>
    </row>
    <row r="260" spans="1:11" s="252" customFormat="1" ht="15" x14ac:dyDescent="0.2">
      <c r="A260" s="192" t="s">
        <v>1260</v>
      </c>
      <c r="B260" s="192"/>
      <c r="C260" s="249" t="s">
        <v>371</v>
      </c>
      <c r="D260" s="249" t="s">
        <v>590</v>
      </c>
      <c r="E260" s="250" t="s">
        <v>721</v>
      </c>
      <c r="F260" s="249" t="s">
        <v>144</v>
      </c>
      <c r="G260" s="192"/>
      <c r="H260" s="249" t="s">
        <v>118</v>
      </c>
      <c r="I260" s="249" t="s">
        <v>759</v>
      </c>
      <c r="J260" s="249" t="s">
        <v>877</v>
      </c>
      <c r="K260" s="249" t="s">
        <v>1038</v>
      </c>
    </row>
    <row r="261" spans="1:11" s="252" customFormat="1" ht="15" x14ac:dyDescent="0.2">
      <c r="A261" s="192" t="s">
        <v>1271</v>
      </c>
      <c r="B261" s="192"/>
      <c r="C261" s="249" t="s">
        <v>311</v>
      </c>
      <c r="D261" s="249" t="s">
        <v>533</v>
      </c>
      <c r="E261" s="250" t="s">
        <v>721</v>
      </c>
      <c r="F261" s="249" t="s">
        <v>169</v>
      </c>
      <c r="G261" s="192"/>
      <c r="H261" s="249" t="s">
        <v>34</v>
      </c>
      <c r="I261" s="249" t="s">
        <v>759</v>
      </c>
      <c r="J261" s="251" t="s">
        <v>1087</v>
      </c>
      <c r="K261" s="249" t="s">
        <v>1004</v>
      </c>
    </row>
    <row r="262" spans="1:11" s="252" customFormat="1" ht="15" x14ac:dyDescent="0.2">
      <c r="A262" s="192" t="s">
        <v>1172</v>
      </c>
      <c r="B262" s="192"/>
      <c r="C262" s="249" t="s">
        <v>292</v>
      </c>
      <c r="D262" s="249" t="s">
        <v>514</v>
      </c>
      <c r="E262" s="250" t="s">
        <v>717</v>
      </c>
      <c r="F262" s="249" t="s">
        <v>132</v>
      </c>
      <c r="G262" s="192"/>
      <c r="H262" s="249" t="s">
        <v>670</v>
      </c>
      <c r="I262" s="249" t="s">
        <v>759</v>
      </c>
      <c r="J262" s="249" t="s">
        <v>1298</v>
      </c>
      <c r="K262" s="249" t="s">
        <v>993</v>
      </c>
    </row>
    <row r="263" spans="1:11" s="252" customFormat="1" ht="15" x14ac:dyDescent="0.2">
      <c r="A263" s="192" t="s">
        <v>1172</v>
      </c>
      <c r="B263" s="192"/>
      <c r="C263" s="249" t="s">
        <v>292</v>
      </c>
      <c r="D263" s="249" t="s">
        <v>514</v>
      </c>
      <c r="E263" s="250" t="s">
        <v>717</v>
      </c>
      <c r="F263" s="249" t="s">
        <v>169</v>
      </c>
      <c r="G263" s="192"/>
      <c r="H263" s="249" t="s">
        <v>670</v>
      </c>
      <c r="I263" s="249" t="s">
        <v>759</v>
      </c>
      <c r="J263" s="249" t="s">
        <v>1298</v>
      </c>
      <c r="K263" s="249" t="s">
        <v>993</v>
      </c>
    </row>
    <row r="264" spans="1:11" s="252" customFormat="1" ht="15" x14ac:dyDescent="0.2">
      <c r="A264" s="192" t="s">
        <v>1174</v>
      </c>
      <c r="B264" s="192"/>
      <c r="C264" s="249" t="s">
        <v>347</v>
      </c>
      <c r="D264" s="249" t="s">
        <v>569</v>
      </c>
      <c r="E264" s="250" t="s">
        <v>717</v>
      </c>
      <c r="F264" s="249" t="s">
        <v>666</v>
      </c>
      <c r="G264" s="192"/>
      <c r="H264" s="249" t="s">
        <v>671</v>
      </c>
      <c r="I264" s="249" t="s">
        <v>759</v>
      </c>
      <c r="J264" s="249" t="s">
        <v>858</v>
      </c>
      <c r="K264" s="249" t="s">
        <v>1021</v>
      </c>
    </row>
    <row r="265" spans="1:11" s="252" customFormat="1" ht="15" x14ac:dyDescent="0.2">
      <c r="A265" s="192" t="s">
        <v>1173</v>
      </c>
      <c r="B265" s="192"/>
      <c r="C265" s="249" t="s">
        <v>282</v>
      </c>
      <c r="D265" s="249" t="s">
        <v>504</v>
      </c>
      <c r="E265" s="250" t="s">
        <v>712</v>
      </c>
      <c r="F265" s="249" t="s">
        <v>138</v>
      </c>
      <c r="G265" s="192"/>
      <c r="H265" s="249" t="s">
        <v>672</v>
      </c>
      <c r="I265" s="249" t="s">
        <v>759</v>
      </c>
      <c r="J265" s="249" t="s">
        <v>808</v>
      </c>
      <c r="K265" s="249" t="s">
        <v>985</v>
      </c>
    </row>
    <row r="266" spans="1:11" s="252" customFormat="1" ht="15" x14ac:dyDescent="0.2">
      <c r="A266" s="192" t="s">
        <v>1173</v>
      </c>
      <c r="B266" s="192"/>
      <c r="C266" s="249" t="s">
        <v>282</v>
      </c>
      <c r="D266" s="249" t="s">
        <v>504</v>
      </c>
      <c r="E266" s="250" t="s">
        <v>712</v>
      </c>
      <c r="F266" s="249" t="s">
        <v>169</v>
      </c>
      <c r="G266" s="192"/>
      <c r="H266" s="249" t="s">
        <v>672</v>
      </c>
      <c r="I266" s="249" t="s">
        <v>759</v>
      </c>
      <c r="J266" s="249" t="s">
        <v>808</v>
      </c>
      <c r="K266" s="249" t="s">
        <v>985</v>
      </c>
    </row>
    <row r="267" spans="1:11" s="252" customFormat="1" ht="15" x14ac:dyDescent="0.2">
      <c r="A267" s="192" t="s">
        <v>1173</v>
      </c>
      <c r="B267" s="192"/>
      <c r="C267" s="249" t="s">
        <v>282</v>
      </c>
      <c r="D267" s="249" t="s">
        <v>504</v>
      </c>
      <c r="E267" s="250" t="s">
        <v>712</v>
      </c>
      <c r="F267" s="249" t="s">
        <v>133</v>
      </c>
      <c r="G267" s="192"/>
      <c r="H267" s="249" t="s">
        <v>672</v>
      </c>
      <c r="I267" s="249" t="s">
        <v>759</v>
      </c>
      <c r="J267" s="249" t="s">
        <v>808</v>
      </c>
      <c r="K267" s="249" t="s">
        <v>985</v>
      </c>
    </row>
    <row r="268" spans="1:11" s="252" customFormat="1" ht="15" x14ac:dyDescent="0.2">
      <c r="A268" s="192" t="s">
        <v>1105</v>
      </c>
      <c r="B268" s="192"/>
      <c r="C268" s="249" t="s">
        <v>423</v>
      </c>
      <c r="D268" s="249" t="s">
        <v>642</v>
      </c>
      <c r="E268" s="250" t="s">
        <v>735</v>
      </c>
      <c r="F268" s="249" t="s">
        <v>142</v>
      </c>
      <c r="G268" s="192"/>
      <c r="H268" s="249" t="s">
        <v>118</v>
      </c>
      <c r="I268" s="249" t="s">
        <v>759</v>
      </c>
      <c r="J268" s="249" t="s">
        <v>918</v>
      </c>
      <c r="K268" s="249" t="s">
        <v>1072</v>
      </c>
    </row>
    <row r="269" spans="1:11" s="252" customFormat="1" ht="15" x14ac:dyDescent="0.2">
      <c r="A269" s="192" t="s">
        <v>1108</v>
      </c>
      <c r="B269" s="192"/>
      <c r="C269" s="249" t="s">
        <v>374</v>
      </c>
      <c r="D269" s="249" t="s">
        <v>593</v>
      </c>
      <c r="E269" s="250" t="s">
        <v>735</v>
      </c>
      <c r="F269" s="249" t="s">
        <v>155</v>
      </c>
      <c r="G269" s="192"/>
      <c r="H269" s="249" t="s">
        <v>118</v>
      </c>
      <c r="I269" s="249" t="s">
        <v>759</v>
      </c>
      <c r="J269" s="249" t="s">
        <v>879</v>
      </c>
      <c r="K269" s="249" t="s">
        <v>1040</v>
      </c>
    </row>
    <row r="270" spans="1:11" s="252" customFormat="1" ht="15" x14ac:dyDescent="0.2">
      <c r="A270" s="192" t="s">
        <v>1107</v>
      </c>
      <c r="B270" s="192"/>
      <c r="C270" s="249" t="s">
        <v>390</v>
      </c>
      <c r="D270" s="249" t="s">
        <v>609</v>
      </c>
      <c r="E270" s="250" t="s">
        <v>735</v>
      </c>
      <c r="F270" s="249" t="s">
        <v>141</v>
      </c>
      <c r="G270" s="192"/>
      <c r="H270" s="249" t="s">
        <v>118</v>
      </c>
      <c r="I270" s="249" t="s">
        <v>759</v>
      </c>
      <c r="J270" s="249" t="s">
        <v>888</v>
      </c>
      <c r="K270" s="249" t="s">
        <v>1051</v>
      </c>
    </row>
    <row r="271" spans="1:11" s="252" customFormat="1" ht="15" x14ac:dyDescent="0.2">
      <c r="A271" s="192" t="s">
        <v>1109</v>
      </c>
      <c r="B271" s="192"/>
      <c r="C271" s="249" t="s">
        <v>368</v>
      </c>
      <c r="D271" s="249" t="s">
        <v>589</v>
      </c>
      <c r="E271" s="250" t="s">
        <v>735</v>
      </c>
      <c r="F271" s="249" t="s">
        <v>144</v>
      </c>
      <c r="G271" s="192"/>
      <c r="H271" s="249" t="s">
        <v>670</v>
      </c>
      <c r="I271" s="249" t="s">
        <v>759</v>
      </c>
      <c r="J271" s="249" t="s">
        <v>874</v>
      </c>
      <c r="K271" s="249" t="s">
        <v>1037</v>
      </c>
    </row>
    <row r="272" spans="1:11" s="252" customFormat="1" ht="15" x14ac:dyDescent="0.2">
      <c r="A272" s="192" t="s">
        <v>1182</v>
      </c>
      <c r="B272" s="192"/>
      <c r="C272" s="249" t="s">
        <v>248</v>
      </c>
      <c r="D272" s="249" t="s">
        <v>470</v>
      </c>
      <c r="E272" s="250" t="s">
        <v>692</v>
      </c>
      <c r="F272" s="249" t="s">
        <v>664</v>
      </c>
      <c r="G272" s="192"/>
      <c r="H272" s="249" t="s">
        <v>118</v>
      </c>
      <c r="I272" s="249" t="s">
        <v>760</v>
      </c>
      <c r="J272" s="249" t="s">
        <v>785</v>
      </c>
      <c r="K272" s="249" t="s">
        <v>956</v>
      </c>
    </row>
    <row r="273" spans="1:11" s="252" customFormat="1" ht="15" x14ac:dyDescent="0.2">
      <c r="A273" s="192" t="s">
        <v>1182</v>
      </c>
      <c r="B273" s="192"/>
      <c r="C273" s="249" t="s">
        <v>248</v>
      </c>
      <c r="D273" s="249" t="s">
        <v>470</v>
      </c>
      <c r="E273" s="250" t="s">
        <v>692</v>
      </c>
      <c r="F273" s="249" t="s">
        <v>169</v>
      </c>
      <c r="G273" s="192"/>
      <c r="H273" s="249" t="s">
        <v>118</v>
      </c>
      <c r="I273" s="249" t="s">
        <v>760</v>
      </c>
      <c r="J273" s="249" t="s">
        <v>785</v>
      </c>
      <c r="K273" s="249" t="s">
        <v>956</v>
      </c>
    </row>
    <row r="274" spans="1:11" s="252" customFormat="1" ht="15" x14ac:dyDescent="0.2">
      <c r="A274" s="192" t="s">
        <v>1139</v>
      </c>
      <c r="B274" s="192"/>
      <c r="C274" s="249" t="s">
        <v>440</v>
      </c>
      <c r="D274" s="249" t="s">
        <v>659</v>
      </c>
      <c r="E274" s="250" t="s">
        <v>691</v>
      </c>
      <c r="F274" s="249" t="s">
        <v>668</v>
      </c>
      <c r="G274" s="192"/>
      <c r="H274" s="249" t="s">
        <v>118</v>
      </c>
      <c r="I274" s="249" t="s">
        <v>759</v>
      </c>
      <c r="J274" s="249" t="s">
        <v>783</v>
      </c>
      <c r="K274" s="249" t="s">
        <v>1084</v>
      </c>
    </row>
    <row r="275" spans="1:11" s="252" customFormat="1" ht="15" x14ac:dyDescent="0.2">
      <c r="A275" s="192" t="s">
        <v>1139</v>
      </c>
      <c r="B275" s="192"/>
      <c r="C275" s="249" t="s">
        <v>440</v>
      </c>
      <c r="D275" s="249" t="s">
        <v>659</v>
      </c>
      <c r="E275" s="250" t="s">
        <v>691</v>
      </c>
      <c r="F275" s="249" t="s">
        <v>669</v>
      </c>
      <c r="G275" s="192"/>
      <c r="H275" s="249" t="s">
        <v>118</v>
      </c>
      <c r="I275" s="249" t="s">
        <v>759</v>
      </c>
      <c r="J275" s="249" t="s">
        <v>783</v>
      </c>
      <c r="K275" s="249" t="s">
        <v>1084</v>
      </c>
    </row>
    <row r="276" spans="1:11" s="252" customFormat="1" ht="15" x14ac:dyDescent="0.2">
      <c r="A276" s="192"/>
      <c r="B276" s="192"/>
      <c r="C276" s="249" t="s">
        <v>439</v>
      </c>
      <c r="D276" s="249" t="s">
        <v>658</v>
      </c>
      <c r="E276" s="250" t="s">
        <v>691</v>
      </c>
      <c r="F276" s="249" t="s">
        <v>668</v>
      </c>
      <c r="G276" s="192"/>
      <c r="H276" s="249" t="s">
        <v>118</v>
      </c>
      <c r="I276" s="249" t="s">
        <v>759</v>
      </c>
      <c r="J276" s="249" t="s">
        <v>928</v>
      </c>
      <c r="K276" s="249" t="s">
        <v>1084</v>
      </c>
    </row>
    <row r="277" spans="1:11" s="252" customFormat="1" ht="15" x14ac:dyDescent="0.2">
      <c r="A277" s="192" t="s">
        <v>1140</v>
      </c>
      <c r="B277" s="192"/>
      <c r="C277" s="249" t="s">
        <v>439</v>
      </c>
      <c r="D277" s="249" t="s">
        <v>658</v>
      </c>
      <c r="E277" s="250" t="s">
        <v>691</v>
      </c>
      <c r="F277" s="249" t="s">
        <v>669</v>
      </c>
      <c r="G277" s="192"/>
      <c r="H277" s="249" t="s">
        <v>118</v>
      </c>
      <c r="I277" s="249" t="s">
        <v>759</v>
      </c>
      <c r="J277" s="249" t="s">
        <v>928</v>
      </c>
      <c r="K277" s="249" t="s">
        <v>1084</v>
      </c>
    </row>
    <row r="278" spans="1:11" s="252" customFormat="1" ht="15" x14ac:dyDescent="0.2">
      <c r="A278" s="192" t="s">
        <v>1141</v>
      </c>
      <c r="B278" s="192"/>
      <c r="C278" s="249" t="s">
        <v>319</v>
      </c>
      <c r="D278" s="249" t="s">
        <v>541</v>
      </c>
      <c r="E278" s="250" t="s">
        <v>691</v>
      </c>
      <c r="F278" s="249" t="s">
        <v>169</v>
      </c>
      <c r="G278" s="192"/>
      <c r="H278" s="249" t="s">
        <v>670</v>
      </c>
      <c r="I278" s="249" t="s">
        <v>759</v>
      </c>
      <c r="J278" s="249" t="s">
        <v>836</v>
      </c>
      <c r="K278" s="249" t="s">
        <v>1008</v>
      </c>
    </row>
    <row r="279" spans="1:11" s="252" customFormat="1" ht="15" x14ac:dyDescent="0.2">
      <c r="A279" s="192" t="s">
        <v>1141</v>
      </c>
      <c r="B279" s="192"/>
      <c r="C279" s="249" t="s">
        <v>319</v>
      </c>
      <c r="D279" s="249" t="s">
        <v>541</v>
      </c>
      <c r="E279" s="250" t="s">
        <v>691</v>
      </c>
      <c r="F279" s="249" t="s">
        <v>668</v>
      </c>
      <c r="G279" s="192"/>
      <c r="H279" s="249" t="s">
        <v>670</v>
      </c>
      <c r="I279" s="249" t="s">
        <v>759</v>
      </c>
      <c r="J279" s="249" t="s">
        <v>836</v>
      </c>
      <c r="K279" s="249" t="s">
        <v>1008</v>
      </c>
    </row>
    <row r="280" spans="1:11" s="252" customFormat="1" ht="15" x14ac:dyDescent="0.2">
      <c r="A280" s="192" t="s">
        <v>1141</v>
      </c>
      <c r="B280" s="192"/>
      <c r="C280" s="249" t="s">
        <v>319</v>
      </c>
      <c r="D280" s="249" t="s">
        <v>541</v>
      </c>
      <c r="E280" s="250" t="s">
        <v>691</v>
      </c>
      <c r="F280" s="249" t="s">
        <v>669</v>
      </c>
      <c r="G280" s="192"/>
      <c r="H280" s="249" t="s">
        <v>670</v>
      </c>
      <c r="I280" s="249" t="s">
        <v>759</v>
      </c>
      <c r="J280" s="249" t="s">
        <v>836</v>
      </c>
      <c r="K280" s="249" t="s">
        <v>1008</v>
      </c>
    </row>
    <row r="281" spans="1:11" s="252" customFormat="1" ht="15" x14ac:dyDescent="0.2">
      <c r="A281" s="192"/>
      <c r="B281" s="192"/>
      <c r="C281" s="249" t="s">
        <v>309</v>
      </c>
      <c r="D281" s="249" t="s">
        <v>531</v>
      </c>
      <c r="E281" s="250" t="s">
        <v>691</v>
      </c>
      <c r="F281" s="249" t="s">
        <v>169</v>
      </c>
      <c r="G281" s="192"/>
      <c r="H281" s="249" t="s">
        <v>670</v>
      </c>
      <c r="I281" s="249" t="s">
        <v>121</v>
      </c>
      <c r="J281" s="249" t="s">
        <v>830</v>
      </c>
      <c r="K281" s="249" t="s">
        <v>1002</v>
      </c>
    </row>
    <row r="282" spans="1:11" s="252" customFormat="1" ht="15" x14ac:dyDescent="0.2">
      <c r="A282" s="192"/>
      <c r="B282" s="192"/>
      <c r="C282" s="249" t="s">
        <v>309</v>
      </c>
      <c r="D282" s="249" t="s">
        <v>531</v>
      </c>
      <c r="E282" s="250" t="s">
        <v>691</v>
      </c>
      <c r="F282" s="249" t="s">
        <v>668</v>
      </c>
      <c r="G282" s="192"/>
      <c r="H282" s="249" t="s">
        <v>670</v>
      </c>
      <c r="I282" s="249" t="s">
        <v>121</v>
      </c>
      <c r="J282" s="249" t="s">
        <v>830</v>
      </c>
      <c r="K282" s="249" t="s">
        <v>1002</v>
      </c>
    </row>
    <row r="283" spans="1:11" s="252" customFormat="1" ht="15" x14ac:dyDescent="0.2">
      <c r="A283" s="192" t="s">
        <v>1142</v>
      </c>
      <c r="B283" s="192"/>
      <c r="C283" s="249" t="s">
        <v>309</v>
      </c>
      <c r="D283" s="249" t="s">
        <v>531</v>
      </c>
      <c r="E283" s="250" t="s">
        <v>691</v>
      </c>
      <c r="F283" s="249" t="s">
        <v>669</v>
      </c>
      <c r="G283" s="192"/>
      <c r="H283" s="249" t="s">
        <v>670</v>
      </c>
      <c r="I283" s="249" t="s">
        <v>121</v>
      </c>
      <c r="J283" s="249" t="s">
        <v>830</v>
      </c>
      <c r="K283" s="249" t="s">
        <v>1002</v>
      </c>
    </row>
    <row r="284" spans="1:11" s="252" customFormat="1" ht="15" x14ac:dyDescent="0.2">
      <c r="A284" s="192" t="s">
        <v>1143</v>
      </c>
      <c r="B284" s="192"/>
      <c r="C284" s="249" t="s">
        <v>323</v>
      </c>
      <c r="D284" s="249" t="s">
        <v>545</v>
      </c>
      <c r="E284" s="250" t="s">
        <v>691</v>
      </c>
      <c r="F284" s="249" t="s">
        <v>169</v>
      </c>
      <c r="G284" s="192"/>
      <c r="H284" s="249" t="s">
        <v>34</v>
      </c>
      <c r="I284" s="249" t="s">
        <v>121</v>
      </c>
      <c r="J284" s="249" t="s">
        <v>838</v>
      </c>
      <c r="K284" s="249" t="s">
        <v>954</v>
      </c>
    </row>
    <row r="285" spans="1:11" s="252" customFormat="1" ht="15" x14ac:dyDescent="0.2">
      <c r="A285" s="192" t="s">
        <v>1144</v>
      </c>
      <c r="B285" s="192"/>
      <c r="C285" s="249" t="s">
        <v>246</v>
      </c>
      <c r="D285" s="249" t="s">
        <v>468</v>
      </c>
      <c r="E285" s="250" t="s">
        <v>691</v>
      </c>
      <c r="F285" s="249" t="s">
        <v>664</v>
      </c>
      <c r="G285" s="192"/>
      <c r="H285" s="249" t="s">
        <v>118</v>
      </c>
      <c r="I285" s="249" t="s">
        <v>759</v>
      </c>
      <c r="J285" s="249" t="s">
        <v>783</v>
      </c>
      <c r="K285" s="249" t="s">
        <v>954</v>
      </c>
    </row>
    <row r="286" spans="1:11" s="252" customFormat="1" ht="15" x14ac:dyDescent="0.2">
      <c r="A286" s="192" t="s">
        <v>1144</v>
      </c>
      <c r="B286" s="192"/>
      <c r="C286" s="249" t="s">
        <v>246</v>
      </c>
      <c r="D286" s="249" t="s">
        <v>468</v>
      </c>
      <c r="E286" s="250" t="s">
        <v>691</v>
      </c>
      <c r="F286" s="249" t="s">
        <v>669</v>
      </c>
      <c r="G286" s="192"/>
      <c r="H286" s="249" t="s">
        <v>118</v>
      </c>
      <c r="I286" s="249" t="s">
        <v>759</v>
      </c>
      <c r="J286" s="249" t="s">
        <v>783</v>
      </c>
      <c r="K286" s="249" t="s">
        <v>954</v>
      </c>
    </row>
    <row r="287" spans="1:11" s="252" customFormat="1" ht="15" x14ac:dyDescent="0.2">
      <c r="A287" s="192" t="s">
        <v>1145</v>
      </c>
      <c r="B287" s="192"/>
      <c r="C287" s="249" t="s">
        <v>443</v>
      </c>
      <c r="D287" s="249" t="s">
        <v>662</v>
      </c>
      <c r="E287" s="250" t="s">
        <v>691</v>
      </c>
      <c r="F287" s="249" t="s">
        <v>669</v>
      </c>
      <c r="G287" s="192"/>
      <c r="H287" s="249" t="s">
        <v>670</v>
      </c>
      <c r="I287" s="249" t="s">
        <v>759</v>
      </c>
      <c r="J287" s="249" t="s">
        <v>931</v>
      </c>
      <c r="K287" s="249" t="s">
        <v>954</v>
      </c>
    </row>
    <row r="288" spans="1:11" s="252" customFormat="1" ht="15" x14ac:dyDescent="0.2">
      <c r="A288" s="192" t="s">
        <v>1183</v>
      </c>
      <c r="B288" s="192"/>
      <c r="C288" s="249" t="s">
        <v>245</v>
      </c>
      <c r="D288" s="249" t="s">
        <v>467</v>
      </c>
      <c r="E288" s="250" t="s">
        <v>690</v>
      </c>
      <c r="F288" s="249" t="s">
        <v>664</v>
      </c>
      <c r="G288" s="192"/>
      <c r="H288" s="249" t="s">
        <v>672</v>
      </c>
      <c r="I288" s="249" t="s">
        <v>759</v>
      </c>
      <c r="J288" s="249" t="s">
        <v>782</v>
      </c>
      <c r="K288" s="249" t="s">
        <v>953</v>
      </c>
    </row>
    <row r="289" spans="1:11" s="252" customFormat="1" ht="15" x14ac:dyDescent="0.2">
      <c r="A289" s="192" t="s">
        <v>1184</v>
      </c>
      <c r="B289" s="192"/>
      <c r="C289" s="249" t="s">
        <v>244</v>
      </c>
      <c r="D289" s="249" t="s">
        <v>466</v>
      </c>
      <c r="E289" s="250" t="s">
        <v>690</v>
      </c>
      <c r="F289" s="249" t="s">
        <v>664</v>
      </c>
      <c r="G289" s="192"/>
      <c r="H289" s="249" t="s">
        <v>670</v>
      </c>
      <c r="I289" s="249" t="s">
        <v>759</v>
      </c>
      <c r="J289" s="249" t="s">
        <v>1297</v>
      </c>
      <c r="K289" s="249" t="s">
        <v>953</v>
      </c>
    </row>
    <row r="290" spans="1:11" s="252" customFormat="1" ht="15" x14ac:dyDescent="0.2">
      <c r="A290" s="192" t="s">
        <v>1185</v>
      </c>
      <c r="B290" s="192"/>
      <c r="C290" s="249" t="s">
        <v>298</v>
      </c>
      <c r="D290" s="249" t="s">
        <v>520</v>
      </c>
      <c r="E290" s="250" t="s">
        <v>690</v>
      </c>
      <c r="F290" s="249" t="s">
        <v>132</v>
      </c>
      <c r="G290" s="192"/>
      <c r="H290" s="249" t="s">
        <v>671</v>
      </c>
      <c r="I290" s="249" t="s">
        <v>759</v>
      </c>
      <c r="J290" s="249" t="s">
        <v>820</v>
      </c>
      <c r="K290" s="249" t="s">
        <v>997</v>
      </c>
    </row>
    <row r="291" spans="1:11" s="252" customFormat="1" ht="15" x14ac:dyDescent="0.2">
      <c r="A291" s="192" t="s">
        <v>1088</v>
      </c>
      <c r="B291" s="192"/>
      <c r="C291" s="249" t="s">
        <v>296</v>
      </c>
      <c r="D291" s="249" t="s">
        <v>518</v>
      </c>
      <c r="E291" s="250" t="s">
        <v>699</v>
      </c>
      <c r="F291" s="249" t="s">
        <v>132</v>
      </c>
      <c r="G291" s="192"/>
      <c r="H291" s="249" t="s">
        <v>670</v>
      </c>
      <c r="I291" s="249" t="s">
        <v>759</v>
      </c>
      <c r="J291" s="249" t="s">
        <v>818</v>
      </c>
      <c r="K291" s="249" t="s">
        <v>996</v>
      </c>
    </row>
    <row r="292" spans="1:11" s="252" customFormat="1" ht="15" x14ac:dyDescent="0.2">
      <c r="A292" s="192" t="s">
        <v>1088</v>
      </c>
      <c r="B292" s="192"/>
      <c r="C292" s="249" t="s">
        <v>296</v>
      </c>
      <c r="D292" s="249" t="s">
        <v>518</v>
      </c>
      <c r="E292" s="250" t="s">
        <v>699</v>
      </c>
      <c r="F292" s="249" t="s">
        <v>169</v>
      </c>
      <c r="G292" s="192"/>
      <c r="H292" s="249" t="s">
        <v>670</v>
      </c>
      <c r="I292" s="249" t="s">
        <v>759</v>
      </c>
      <c r="J292" s="249" t="s">
        <v>818</v>
      </c>
      <c r="K292" s="249" t="s">
        <v>996</v>
      </c>
    </row>
    <row r="293" spans="1:11" s="252" customFormat="1" ht="15" x14ac:dyDescent="0.2">
      <c r="A293" s="192" t="s">
        <v>1088</v>
      </c>
      <c r="B293" s="192"/>
      <c r="C293" s="249" t="s">
        <v>296</v>
      </c>
      <c r="D293" s="249" t="s">
        <v>518</v>
      </c>
      <c r="E293" s="250" t="s">
        <v>699</v>
      </c>
      <c r="F293" s="249" t="s">
        <v>668</v>
      </c>
      <c r="G293" s="192"/>
      <c r="H293" s="249" t="s">
        <v>670</v>
      </c>
      <c r="I293" s="249" t="s">
        <v>759</v>
      </c>
      <c r="J293" s="249" t="s">
        <v>818</v>
      </c>
      <c r="K293" s="249" t="s">
        <v>996</v>
      </c>
    </row>
    <row r="294" spans="1:11" s="252" customFormat="1" ht="15" x14ac:dyDescent="0.2">
      <c r="A294" s="192" t="s">
        <v>1088</v>
      </c>
      <c r="B294" s="192"/>
      <c r="C294" s="249" t="s">
        <v>296</v>
      </c>
      <c r="D294" s="249" t="s">
        <v>518</v>
      </c>
      <c r="E294" s="250" t="s">
        <v>699</v>
      </c>
      <c r="F294" s="249" t="s">
        <v>669</v>
      </c>
      <c r="G294" s="192"/>
      <c r="H294" s="249" t="s">
        <v>670</v>
      </c>
      <c r="I294" s="249" t="s">
        <v>759</v>
      </c>
      <c r="J294" s="249" t="s">
        <v>818</v>
      </c>
      <c r="K294" s="249" t="s">
        <v>996</v>
      </c>
    </row>
    <row r="295" spans="1:11" s="252" customFormat="1" ht="15" x14ac:dyDescent="0.2">
      <c r="A295" s="192" t="s">
        <v>1089</v>
      </c>
      <c r="B295" s="192"/>
      <c r="C295" s="249" t="s">
        <v>299</v>
      </c>
      <c r="D295" s="249" t="s">
        <v>521</v>
      </c>
      <c r="E295" s="250" t="s">
        <v>699</v>
      </c>
      <c r="F295" s="249" t="s">
        <v>132</v>
      </c>
      <c r="G295" s="192"/>
      <c r="H295" s="249" t="s">
        <v>118</v>
      </c>
      <c r="I295" s="249" t="s">
        <v>759</v>
      </c>
      <c r="J295" s="249" t="s">
        <v>821</v>
      </c>
      <c r="K295" s="249" t="s">
        <v>965</v>
      </c>
    </row>
    <row r="296" spans="1:11" s="252" customFormat="1" ht="15" x14ac:dyDescent="0.2">
      <c r="A296" s="192" t="s">
        <v>1089</v>
      </c>
      <c r="B296" s="192"/>
      <c r="C296" s="249" t="s">
        <v>299</v>
      </c>
      <c r="D296" s="249" t="s">
        <v>521</v>
      </c>
      <c r="E296" s="250" t="s">
        <v>699</v>
      </c>
      <c r="F296" s="249" t="s">
        <v>668</v>
      </c>
      <c r="G296" s="192"/>
      <c r="H296" s="249" t="s">
        <v>118</v>
      </c>
      <c r="I296" s="249" t="s">
        <v>759</v>
      </c>
      <c r="J296" s="249" t="s">
        <v>821</v>
      </c>
      <c r="K296" s="249" t="s">
        <v>965</v>
      </c>
    </row>
    <row r="297" spans="1:11" s="252" customFormat="1" ht="15" x14ac:dyDescent="0.2">
      <c r="A297" s="192" t="s">
        <v>1089</v>
      </c>
      <c r="B297" s="192"/>
      <c r="C297" s="249" t="s">
        <v>299</v>
      </c>
      <c r="D297" s="249" t="s">
        <v>521</v>
      </c>
      <c r="E297" s="250" t="s">
        <v>699</v>
      </c>
      <c r="F297" s="249" t="s">
        <v>669</v>
      </c>
      <c r="G297" s="192"/>
      <c r="H297" s="249" t="s">
        <v>118</v>
      </c>
      <c r="I297" s="249" t="s">
        <v>759</v>
      </c>
      <c r="J297" s="249" t="s">
        <v>821</v>
      </c>
      <c r="K297" s="249" t="s">
        <v>965</v>
      </c>
    </row>
    <row r="298" spans="1:11" s="252" customFormat="1" ht="15" x14ac:dyDescent="0.2">
      <c r="A298" s="192" t="s">
        <v>1090</v>
      </c>
      <c r="B298" s="192"/>
      <c r="C298" s="249" t="s">
        <v>259</v>
      </c>
      <c r="D298" s="249" t="s">
        <v>481</v>
      </c>
      <c r="E298" s="250" t="s">
        <v>699</v>
      </c>
      <c r="F298" s="249" t="s">
        <v>131</v>
      </c>
      <c r="G298" s="192"/>
      <c r="H298" s="249" t="s">
        <v>670</v>
      </c>
      <c r="I298" s="249" t="s">
        <v>759</v>
      </c>
      <c r="J298" s="249" t="s">
        <v>793</v>
      </c>
      <c r="K298" s="249" t="s">
        <v>965</v>
      </c>
    </row>
    <row r="299" spans="1:11" s="252" customFormat="1" ht="15" x14ac:dyDescent="0.2">
      <c r="A299" s="192" t="s">
        <v>1090</v>
      </c>
      <c r="B299" s="192"/>
      <c r="C299" s="249" t="s">
        <v>259</v>
      </c>
      <c r="D299" s="249" t="s">
        <v>481</v>
      </c>
      <c r="E299" s="250" t="s">
        <v>699</v>
      </c>
      <c r="F299" s="249" t="s">
        <v>132</v>
      </c>
      <c r="G299" s="192"/>
      <c r="H299" s="249" t="s">
        <v>670</v>
      </c>
      <c r="I299" s="249" t="s">
        <v>759</v>
      </c>
      <c r="J299" s="249" t="s">
        <v>793</v>
      </c>
      <c r="K299" s="249" t="s">
        <v>965</v>
      </c>
    </row>
    <row r="300" spans="1:11" s="252" customFormat="1" ht="15" x14ac:dyDescent="0.2">
      <c r="A300" s="192" t="s">
        <v>1090</v>
      </c>
      <c r="B300" s="192"/>
      <c r="C300" s="249" t="s">
        <v>259</v>
      </c>
      <c r="D300" s="249" t="s">
        <v>481</v>
      </c>
      <c r="E300" s="250" t="s">
        <v>699</v>
      </c>
      <c r="F300" s="249" t="s">
        <v>668</v>
      </c>
      <c r="G300" s="192"/>
      <c r="H300" s="249" t="s">
        <v>670</v>
      </c>
      <c r="I300" s="249" t="s">
        <v>759</v>
      </c>
      <c r="J300" s="249" t="s">
        <v>793</v>
      </c>
      <c r="K300" s="249" t="s">
        <v>965</v>
      </c>
    </row>
    <row r="301" spans="1:11" s="252" customFormat="1" ht="15" x14ac:dyDescent="0.2">
      <c r="A301" s="192" t="s">
        <v>1090</v>
      </c>
      <c r="B301" s="192"/>
      <c r="C301" s="249" t="s">
        <v>259</v>
      </c>
      <c r="D301" s="249" t="s">
        <v>481</v>
      </c>
      <c r="E301" s="250" t="s">
        <v>699</v>
      </c>
      <c r="F301" s="249" t="s">
        <v>669</v>
      </c>
      <c r="G301" s="192"/>
      <c r="H301" s="249" t="s">
        <v>670</v>
      </c>
      <c r="I301" s="249" t="s">
        <v>759</v>
      </c>
      <c r="J301" s="249" t="s">
        <v>793</v>
      </c>
      <c r="K301" s="249" t="s">
        <v>965</v>
      </c>
    </row>
    <row r="302" spans="1:11" s="252" customFormat="1" ht="15" x14ac:dyDescent="0.2">
      <c r="A302" s="192" t="s">
        <v>1091</v>
      </c>
      <c r="B302" s="192"/>
      <c r="C302" s="249" t="s">
        <v>297</v>
      </c>
      <c r="D302" s="249" t="s">
        <v>519</v>
      </c>
      <c r="E302" s="250" t="s">
        <v>699</v>
      </c>
      <c r="F302" s="249" t="s">
        <v>132</v>
      </c>
      <c r="G302" s="192"/>
      <c r="H302" s="249" t="s">
        <v>670</v>
      </c>
      <c r="I302" s="249" t="s">
        <v>759</v>
      </c>
      <c r="J302" s="249" t="s">
        <v>819</v>
      </c>
      <c r="K302" s="249" t="s">
        <v>965</v>
      </c>
    </row>
    <row r="303" spans="1:11" s="252" customFormat="1" ht="15" x14ac:dyDescent="0.2">
      <c r="A303" s="192" t="s">
        <v>1091</v>
      </c>
      <c r="B303" s="192"/>
      <c r="C303" s="249" t="s">
        <v>297</v>
      </c>
      <c r="D303" s="249" t="s">
        <v>519</v>
      </c>
      <c r="E303" s="250" t="s">
        <v>699</v>
      </c>
      <c r="F303" s="249" t="s">
        <v>169</v>
      </c>
      <c r="G303" s="192"/>
      <c r="H303" s="249" t="s">
        <v>670</v>
      </c>
      <c r="I303" s="249" t="s">
        <v>759</v>
      </c>
      <c r="J303" s="249" t="s">
        <v>819</v>
      </c>
      <c r="K303" s="249" t="s">
        <v>965</v>
      </c>
    </row>
    <row r="304" spans="1:11" s="252" customFormat="1" ht="15" x14ac:dyDescent="0.2">
      <c r="A304" s="192" t="s">
        <v>1091</v>
      </c>
      <c r="B304" s="192"/>
      <c r="C304" s="249" t="s">
        <v>297</v>
      </c>
      <c r="D304" s="249" t="s">
        <v>519</v>
      </c>
      <c r="E304" s="250" t="s">
        <v>699</v>
      </c>
      <c r="F304" s="249" t="s">
        <v>668</v>
      </c>
      <c r="G304" s="192"/>
      <c r="H304" s="249" t="s">
        <v>670</v>
      </c>
      <c r="I304" s="249" t="s">
        <v>759</v>
      </c>
      <c r="J304" s="249" t="s">
        <v>819</v>
      </c>
      <c r="K304" s="249" t="s">
        <v>965</v>
      </c>
    </row>
    <row r="305" spans="1:11" s="252" customFormat="1" ht="15" x14ac:dyDescent="0.2">
      <c r="A305" s="192" t="s">
        <v>1091</v>
      </c>
      <c r="B305" s="192"/>
      <c r="C305" s="249" t="s">
        <v>297</v>
      </c>
      <c r="D305" s="249" t="s">
        <v>519</v>
      </c>
      <c r="E305" s="250" t="s">
        <v>699</v>
      </c>
      <c r="F305" s="249" t="s">
        <v>669</v>
      </c>
      <c r="G305" s="192"/>
      <c r="H305" s="249" t="s">
        <v>670</v>
      </c>
      <c r="I305" s="249" t="s">
        <v>759</v>
      </c>
      <c r="J305" s="249" t="s">
        <v>819</v>
      </c>
      <c r="K305" s="249" t="s">
        <v>965</v>
      </c>
    </row>
    <row r="306" spans="1:11" s="252" customFormat="1" ht="15" x14ac:dyDescent="0.2">
      <c r="A306" s="192" t="s">
        <v>1092</v>
      </c>
      <c r="B306" s="192"/>
      <c r="C306" s="249" t="s">
        <v>293</v>
      </c>
      <c r="D306" s="249" t="s">
        <v>515</v>
      </c>
      <c r="E306" s="250" t="s">
        <v>699</v>
      </c>
      <c r="F306" s="249" t="s">
        <v>132</v>
      </c>
      <c r="G306" s="192"/>
      <c r="H306" s="249" t="s">
        <v>34</v>
      </c>
      <c r="I306" s="249" t="s">
        <v>759</v>
      </c>
      <c r="J306" s="249" t="s">
        <v>816</v>
      </c>
      <c r="K306" s="249" t="s">
        <v>965</v>
      </c>
    </row>
    <row r="307" spans="1:11" s="252" customFormat="1" ht="15" x14ac:dyDescent="0.2">
      <c r="A307" s="192" t="s">
        <v>1092</v>
      </c>
      <c r="B307" s="192"/>
      <c r="C307" s="249" t="s">
        <v>293</v>
      </c>
      <c r="D307" s="249" t="s">
        <v>515</v>
      </c>
      <c r="E307" s="250" t="s">
        <v>699</v>
      </c>
      <c r="F307" s="249" t="s">
        <v>169</v>
      </c>
      <c r="G307" s="192"/>
      <c r="H307" s="249" t="s">
        <v>34</v>
      </c>
      <c r="I307" s="249" t="s">
        <v>759</v>
      </c>
      <c r="J307" s="249" t="s">
        <v>816</v>
      </c>
      <c r="K307" s="249" t="s">
        <v>965</v>
      </c>
    </row>
    <row r="308" spans="1:11" s="252" customFormat="1" ht="15" x14ac:dyDescent="0.2">
      <c r="A308" s="192" t="s">
        <v>1092</v>
      </c>
      <c r="B308" s="192"/>
      <c r="C308" s="249" t="s">
        <v>293</v>
      </c>
      <c r="D308" s="249" t="s">
        <v>515</v>
      </c>
      <c r="E308" s="250" t="s">
        <v>699</v>
      </c>
      <c r="F308" s="249" t="s">
        <v>669</v>
      </c>
      <c r="G308" s="192"/>
      <c r="H308" s="249" t="s">
        <v>34</v>
      </c>
      <c r="I308" s="249" t="s">
        <v>759</v>
      </c>
      <c r="J308" s="249" t="s">
        <v>816</v>
      </c>
      <c r="K308" s="249" t="s">
        <v>965</v>
      </c>
    </row>
    <row r="309" spans="1:11" s="252" customFormat="1" ht="15" x14ac:dyDescent="0.2">
      <c r="A309" s="192" t="s">
        <v>1093</v>
      </c>
      <c r="B309" s="192"/>
      <c r="C309" s="249" t="s">
        <v>270</v>
      </c>
      <c r="D309" s="249" t="s">
        <v>492</v>
      </c>
      <c r="E309" s="250" t="s">
        <v>699</v>
      </c>
      <c r="F309" s="249" t="s">
        <v>131</v>
      </c>
      <c r="G309" s="192"/>
      <c r="H309" s="249" t="s">
        <v>670</v>
      </c>
      <c r="I309" s="249" t="s">
        <v>759</v>
      </c>
      <c r="J309" s="249" t="s">
        <v>800</v>
      </c>
      <c r="K309" s="249" t="s">
        <v>975</v>
      </c>
    </row>
    <row r="310" spans="1:11" s="252" customFormat="1" ht="15" x14ac:dyDescent="0.2">
      <c r="A310" s="192" t="s">
        <v>1093</v>
      </c>
      <c r="B310" s="192"/>
      <c r="C310" s="249" t="s">
        <v>270</v>
      </c>
      <c r="D310" s="249" t="s">
        <v>492</v>
      </c>
      <c r="E310" s="250" t="s">
        <v>699</v>
      </c>
      <c r="F310" s="249" t="s">
        <v>668</v>
      </c>
      <c r="G310" s="192"/>
      <c r="H310" s="249" t="s">
        <v>670</v>
      </c>
      <c r="I310" s="249" t="s">
        <v>759</v>
      </c>
      <c r="J310" s="249" t="s">
        <v>800</v>
      </c>
      <c r="K310" s="249" t="s">
        <v>975</v>
      </c>
    </row>
    <row r="311" spans="1:11" s="252" customFormat="1" ht="15" x14ac:dyDescent="0.2">
      <c r="A311" s="192" t="s">
        <v>1093</v>
      </c>
      <c r="B311" s="192"/>
      <c r="C311" s="249" t="s">
        <v>270</v>
      </c>
      <c r="D311" s="249" t="s">
        <v>492</v>
      </c>
      <c r="E311" s="250" t="s">
        <v>699</v>
      </c>
      <c r="F311" s="249" t="s">
        <v>669</v>
      </c>
      <c r="G311" s="192"/>
      <c r="H311" s="249" t="s">
        <v>670</v>
      </c>
      <c r="I311" s="249" t="s">
        <v>759</v>
      </c>
      <c r="J311" s="249" t="s">
        <v>800</v>
      </c>
      <c r="K311" s="249" t="s">
        <v>975</v>
      </c>
    </row>
    <row r="312" spans="1:11" s="252" customFormat="1" ht="15" x14ac:dyDescent="0.2">
      <c r="A312" s="192" t="s">
        <v>1224</v>
      </c>
      <c r="B312" s="192"/>
      <c r="C312" s="249" t="s">
        <v>300</v>
      </c>
      <c r="D312" s="249" t="s">
        <v>522</v>
      </c>
      <c r="E312" s="250" t="s">
        <v>718</v>
      </c>
      <c r="F312" s="249" t="s">
        <v>132</v>
      </c>
      <c r="G312" s="192"/>
      <c r="H312" s="249" t="s">
        <v>118</v>
      </c>
      <c r="I312" s="249" t="s">
        <v>759</v>
      </c>
      <c r="J312" s="249" t="s">
        <v>822</v>
      </c>
      <c r="K312" s="249" t="s">
        <v>998</v>
      </c>
    </row>
    <row r="313" spans="1:11" s="252" customFormat="1" ht="15" x14ac:dyDescent="0.2">
      <c r="A313" s="192" t="s">
        <v>1224</v>
      </c>
      <c r="B313" s="192"/>
      <c r="C313" s="249" t="s">
        <v>300</v>
      </c>
      <c r="D313" s="249" t="s">
        <v>522</v>
      </c>
      <c r="E313" s="250" t="s">
        <v>718</v>
      </c>
      <c r="F313" s="249" t="s">
        <v>169</v>
      </c>
      <c r="G313" s="192"/>
      <c r="H313" s="249" t="s">
        <v>118</v>
      </c>
      <c r="I313" s="249" t="s">
        <v>759</v>
      </c>
      <c r="J313" s="249" t="s">
        <v>822</v>
      </c>
      <c r="K313" s="249" t="s">
        <v>998</v>
      </c>
    </row>
    <row r="314" spans="1:11" s="252" customFormat="1" ht="15" x14ac:dyDescent="0.2">
      <c r="A314" s="192"/>
      <c r="B314" s="192"/>
      <c r="C314" s="249" t="s">
        <v>409</v>
      </c>
      <c r="D314" s="249" t="s">
        <v>628</v>
      </c>
      <c r="E314" s="250" t="s">
        <v>718</v>
      </c>
      <c r="F314" s="249" t="s">
        <v>140</v>
      </c>
      <c r="G314" s="192"/>
      <c r="H314" s="249" t="s">
        <v>118</v>
      </c>
      <c r="I314" s="249" t="s">
        <v>759</v>
      </c>
      <c r="J314" s="249" t="s">
        <v>906</v>
      </c>
      <c r="K314" s="249" t="s">
        <v>998</v>
      </c>
    </row>
    <row r="315" spans="1:11" s="252" customFormat="1" ht="15" x14ac:dyDescent="0.2">
      <c r="A315" s="192"/>
      <c r="B315" s="192"/>
      <c r="C315" s="249" t="s">
        <v>266</v>
      </c>
      <c r="D315" s="249" t="s">
        <v>488</v>
      </c>
      <c r="E315" s="250" t="s">
        <v>703</v>
      </c>
      <c r="F315" s="249" t="s">
        <v>131</v>
      </c>
      <c r="G315" s="192"/>
      <c r="H315" s="249" t="s">
        <v>671</v>
      </c>
      <c r="I315" s="249" t="s">
        <v>759</v>
      </c>
      <c r="J315" s="249" t="s">
        <v>1295</v>
      </c>
      <c r="K315" s="249" t="s">
        <v>971</v>
      </c>
    </row>
    <row r="316" spans="1:11" s="252" customFormat="1" ht="15" x14ac:dyDescent="0.2">
      <c r="A316" s="192" t="s">
        <v>1225</v>
      </c>
      <c r="B316" s="192"/>
      <c r="C316" s="249" t="s">
        <v>266</v>
      </c>
      <c r="D316" s="249" t="s">
        <v>488</v>
      </c>
      <c r="E316" s="250" t="s">
        <v>703</v>
      </c>
      <c r="F316" s="251" t="s">
        <v>140</v>
      </c>
      <c r="G316" s="192"/>
      <c r="H316" s="249" t="s">
        <v>671</v>
      </c>
      <c r="I316" s="249" t="s">
        <v>759</v>
      </c>
      <c r="J316" s="249" t="s">
        <v>1296</v>
      </c>
      <c r="K316" s="249" t="s">
        <v>971</v>
      </c>
    </row>
    <row r="317" spans="1:11" s="252" customFormat="1" ht="15" x14ac:dyDescent="0.2">
      <c r="A317" s="192" t="s">
        <v>1248</v>
      </c>
      <c r="B317" s="192"/>
      <c r="C317" s="249" t="s">
        <v>251</v>
      </c>
      <c r="D317" s="249" t="s">
        <v>473</v>
      </c>
      <c r="E317" s="250" t="s">
        <v>694</v>
      </c>
      <c r="F317" s="249" t="s">
        <v>131</v>
      </c>
      <c r="G317" s="192"/>
      <c r="H317" s="249" t="s">
        <v>670</v>
      </c>
      <c r="I317" s="249" t="s">
        <v>759</v>
      </c>
      <c r="J317" s="249" t="s">
        <v>788</v>
      </c>
      <c r="K317" s="249" t="s">
        <v>958</v>
      </c>
    </row>
    <row r="318" spans="1:11" s="252" customFormat="1" ht="15" x14ac:dyDescent="0.2">
      <c r="A318" s="192" t="s">
        <v>1248</v>
      </c>
      <c r="B318" s="192"/>
      <c r="C318" s="249" t="s">
        <v>251</v>
      </c>
      <c r="D318" s="249" t="s">
        <v>473</v>
      </c>
      <c r="E318" s="250" t="s">
        <v>694</v>
      </c>
      <c r="F318" s="249" t="s">
        <v>132</v>
      </c>
      <c r="G318" s="192"/>
      <c r="H318" s="249" t="s">
        <v>670</v>
      </c>
      <c r="I318" s="249" t="s">
        <v>759</v>
      </c>
      <c r="J318" s="249" t="s">
        <v>788</v>
      </c>
      <c r="K318" s="249" t="s">
        <v>958</v>
      </c>
    </row>
    <row r="319" spans="1:11" s="252" customFormat="1" ht="15" x14ac:dyDescent="0.2">
      <c r="A319" s="192" t="s">
        <v>1249</v>
      </c>
      <c r="B319" s="192"/>
      <c r="C319" s="249" t="s">
        <v>313</v>
      </c>
      <c r="D319" s="249" t="s">
        <v>535</v>
      </c>
      <c r="E319" s="250" t="s">
        <v>694</v>
      </c>
      <c r="F319" s="249" t="s">
        <v>169</v>
      </c>
      <c r="G319" s="192"/>
      <c r="H319" s="249" t="s">
        <v>118</v>
      </c>
      <c r="I319" s="249" t="s">
        <v>759</v>
      </c>
      <c r="J319" s="249" t="s">
        <v>788</v>
      </c>
      <c r="K319" s="249" t="s">
        <v>958</v>
      </c>
    </row>
    <row r="320" spans="1:11" s="252" customFormat="1" ht="15" x14ac:dyDescent="0.2">
      <c r="A320" s="192" t="s">
        <v>1249</v>
      </c>
      <c r="B320" s="192"/>
      <c r="C320" s="249" t="s">
        <v>313</v>
      </c>
      <c r="D320" s="249" t="s">
        <v>535</v>
      </c>
      <c r="E320" s="250" t="s">
        <v>694</v>
      </c>
      <c r="F320" s="249" t="s">
        <v>133</v>
      </c>
      <c r="G320" s="192"/>
      <c r="H320" s="249" t="s">
        <v>118</v>
      </c>
      <c r="I320" s="249" t="s">
        <v>759</v>
      </c>
      <c r="J320" s="249" t="s">
        <v>788</v>
      </c>
      <c r="K320" s="249" t="s">
        <v>958</v>
      </c>
    </row>
    <row r="321" spans="1:11" s="252" customFormat="1" ht="15" x14ac:dyDescent="0.2">
      <c r="A321" s="192" t="s">
        <v>1251</v>
      </c>
      <c r="B321" s="192"/>
      <c r="C321" s="249" t="s">
        <v>376</v>
      </c>
      <c r="D321" s="249" t="s">
        <v>595</v>
      </c>
      <c r="E321" s="250" t="s">
        <v>694</v>
      </c>
      <c r="F321" s="249" t="s">
        <v>155</v>
      </c>
      <c r="G321" s="192"/>
      <c r="H321" s="249" t="s">
        <v>670</v>
      </c>
      <c r="I321" s="249" t="s">
        <v>759</v>
      </c>
      <c r="J321" s="249" t="s">
        <v>881</v>
      </c>
      <c r="K321" s="249" t="s">
        <v>958</v>
      </c>
    </row>
    <row r="322" spans="1:11" s="252" customFormat="1" ht="15" x14ac:dyDescent="0.2">
      <c r="A322" s="192" t="s">
        <v>1252</v>
      </c>
      <c r="B322" s="192"/>
      <c r="C322" s="249" t="s">
        <v>369</v>
      </c>
      <c r="D322" s="249" t="s">
        <v>528</v>
      </c>
      <c r="E322" s="250" t="s">
        <v>694</v>
      </c>
      <c r="F322" s="249" t="s">
        <v>144</v>
      </c>
      <c r="G322" s="192"/>
      <c r="H322" s="249" t="s">
        <v>118</v>
      </c>
      <c r="I322" s="249" t="s">
        <v>759</v>
      </c>
      <c r="J322" s="249" t="s">
        <v>875</v>
      </c>
      <c r="K322" s="249" t="s">
        <v>958</v>
      </c>
    </row>
    <row r="323" spans="1:11" s="252" customFormat="1" ht="15" x14ac:dyDescent="0.2">
      <c r="A323" s="192" t="s">
        <v>1253</v>
      </c>
      <c r="B323" s="192"/>
      <c r="C323" s="249" t="s">
        <v>370</v>
      </c>
      <c r="D323" s="249" t="s">
        <v>572</v>
      </c>
      <c r="E323" s="250" t="s">
        <v>694</v>
      </c>
      <c r="F323" s="249" t="s">
        <v>144</v>
      </c>
      <c r="G323" s="192"/>
      <c r="H323" s="249" t="s">
        <v>118</v>
      </c>
      <c r="I323" s="249" t="s">
        <v>759</v>
      </c>
      <c r="J323" s="249" t="s">
        <v>876</v>
      </c>
      <c r="K323" s="249" t="s">
        <v>958</v>
      </c>
    </row>
    <row r="324" spans="1:11" s="252" customFormat="1" ht="15" x14ac:dyDescent="0.2">
      <c r="A324" s="192" t="s">
        <v>1254</v>
      </c>
      <c r="B324" s="192"/>
      <c r="C324" s="249" t="s">
        <v>314</v>
      </c>
      <c r="D324" s="249" t="s">
        <v>536</v>
      </c>
      <c r="E324" s="250" t="s">
        <v>694</v>
      </c>
      <c r="F324" s="249" t="s">
        <v>169</v>
      </c>
      <c r="G324" s="192"/>
      <c r="H324" s="249" t="s">
        <v>34</v>
      </c>
      <c r="I324" s="249" t="s">
        <v>759</v>
      </c>
      <c r="J324" s="249" t="s">
        <v>788</v>
      </c>
      <c r="K324" s="249" t="s">
        <v>958</v>
      </c>
    </row>
    <row r="325" spans="1:11" s="252" customFormat="1" ht="15" x14ac:dyDescent="0.2">
      <c r="A325" s="192" t="s">
        <v>1254</v>
      </c>
      <c r="B325" s="192"/>
      <c r="C325" s="249" t="s">
        <v>314</v>
      </c>
      <c r="D325" s="249" t="s">
        <v>536</v>
      </c>
      <c r="E325" s="250" t="s">
        <v>694</v>
      </c>
      <c r="F325" s="249" t="s">
        <v>133</v>
      </c>
      <c r="G325" s="192"/>
      <c r="H325" s="249" t="s">
        <v>34</v>
      </c>
      <c r="I325" s="249" t="s">
        <v>759</v>
      </c>
      <c r="J325" s="249" t="s">
        <v>788</v>
      </c>
      <c r="K325" s="249" t="s">
        <v>958</v>
      </c>
    </row>
    <row r="326" spans="1:11" s="252" customFormat="1" ht="15" x14ac:dyDescent="0.2">
      <c r="A326" s="192" t="s">
        <v>1157</v>
      </c>
      <c r="B326" s="192"/>
      <c r="C326" s="249" t="s">
        <v>343</v>
      </c>
      <c r="D326" s="249" t="s">
        <v>565</v>
      </c>
      <c r="E326" s="250" t="s">
        <v>719</v>
      </c>
      <c r="F326" s="249" t="s">
        <v>133</v>
      </c>
      <c r="G326" s="192"/>
      <c r="H326" s="249" t="s">
        <v>670</v>
      </c>
      <c r="I326" s="249" t="s">
        <v>759</v>
      </c>
      <c r="J326" s="249" t="s">
        <v>855</v>
      </c>
      <c r="K326" s="249" t="s">
        <v>1019</v>
      </c>
    </row>
    <row r="327" spans="1:11" s="252" customFormat="1" ht="15" x14ac:dyDescent="0.2">
      <c r="A327" s="192" t="s">
        <v>1157</v>
      </c>
      <c r="B327" s="192"/>
      <c r="C327" s="249" t="s">
        <v>343</v>
      </c>
      <c r="D327" s="249" t="s">
        <v>565</v>
      </c>
      <c r="E327" s="250" t="s">
        <v>719</v>
      </c>
      <c r="F327" s="249" t="s">
        <v>669</v>
      </c>
      <c r="G327" s="192"/>
      <c r="H327" s="249" t="s">
        <v>670</v>
      </c>
      <c r="I327" s="249" t="s">
        <v>759</v>
      </c>
      <c r="J327" s="249" t="s">
        <v>855</v>
      </c>
      <c r="K327" s="249" t="s">
        <v>1019</v>
      </c>
    </row>
    <row r="328" spans="1:11" s="252" customFormat="1" ht="15" x14ac:dyDescent="0.2">
      <c r="A328" s="192" t="s">
        <v>1158</v>
      </c>
      <c r="B328" s="192"/>
      <c r="C328" s="249" t="s">
        <v>303</v>
      </c>
      <c r="D328" s="249" t="s">
        <v>525</v>
      </c>
      <c r="E328" s="250" t="s">
        <v>719</v>
      </c>
      <c r="F328" s="249" t="s">
        <v>132</v>
      </c>
      <c r="G328" s="192"/>
      <c r="H328" s="249" t="s">
        <v>118</v>
      </c>
      <c r="I328" s="249" t="s">
        <v>759</v>
      </c>
      <c r="J328" s="249" t="s">
        <v>825</v>
      </c>
      <c r="K328" s="249" t="s">
        <v>999</v>
      </c>
    </row>
    <row r="329" spans="1:11" s="252" customFormat="1" ht="15" x14ac:dyDescent="0.2">
      <c r="A329" s="192" t="s">
        <v>1158</v>
      </c>
      <c r="B329" s="192"/>
      <c r="C329" s="249" t="s">
        <v>303</v>
      </c>
      <c r="D329" s="249" t="s">
        <v>525</v>
      </c>
      <c r="E329" s="250" t="s">
        <v>719</v>
      </c>
      <c r="F329" s="249" t="s">
        <v>169</v>
      </c>
      <c r="G329" s="192"/>
      <c r="H329" s="249" t="s">
        <v>118</v>
      </c>
      <c r="I329" s="249" t="s">
        <v>759</v>
      </c>
      <c r="J329" s="249" t="s">
        <v>825</v>
      </c>
      <c r="K329" s="249" t="s">
        <v>999</v>
      </c>
    </row>
    <row r="330" spans="1:11" s="252" customFormat="1" ht="15" x14ac:dyDescent="0.2">
      <c r="A330" s="192" t="s">
        <v>1158</v>
      </c>
      <c r="B330" s="192"/>
      <c r="C330" s="249" t="s">
        <v>303</v>
      </c>
      <c r="D330" s="249" t="s">
        <v>525</v>
      </c>
      <c r="E330" s="250" t="s">
        <v>719</v>
      </c>
      <c r="F330" s="249" t="s">
        <v>669</v>
      </c>
      <c r="G330" s="192"/>
      <c r="H330" s="249" t="s">
        <v>118</v>
      </c>
      <c r="I330" s="249" t="s">
        <v>759</v>
      </c>
      <c r="J330" s="249" t="s">
        <v>825</v>
      </c>
      <c r="K330" s="249" t="s">
        <v>999</v>
      </c>
    </row>
    <row r="331" spans="1:11" s="252" customFormat="1" ht="15" x14ac:dyDescent="0.2">
      <c r="A331" s="192" t="s">
        <v>1163</v>
      </c>
      <c r="B331" s="192"/>
      <c r="C331" s="249" t="s">
        <v>413</v>
      </c>
      <c r="D331" s="249" t="s">
        <v>632</v>
      </c>
      <c r="E331" s="250" t="s">
        <v>749</v>
      </c>
      <c r="F331" s="249" t="s">
        <v>140</v>
      </c>
      <c r="G331" s="192"/>
      <c r="H331" s="249" t="s">
        <v>670</v>
      </c>
      <c r="I331" s="249" t="s">
        <v>759</v>
      </c>
      <c r="J331" s="249" t="s">
        <v>909</v>
      </c>
      <c r="K331" s="249" t="s">
        <v>1064</v>
      </c>
    </row>
    <row r="332" spans="1:11" s="252" customFormat="1" x14ac:dyDescent="0.2">
      <c r="A332" s="192"/>
      <c r="B332" s="192"/>
      <c r="C332" s="255"/>
      <c r="D332" s="192"/>
      <c r="E332" s="255"/>
      <c r="F332" s="192"/>
      <c r="G332" s="192"/>
      <c r="H332" s="192"/>
      <c r="I332" s="192"/>
      <c r="J332" s="255"/>
      <c r="K332" s="255"/>
    </row>
    <row r="333" spans="1:11" s="252" customFormat="1" x14ac:dyDescent="0.2">
      <c r="A333" s="192"/>
      <c r="B333" s="192"/>
      <c r="C333" s="255"/>
      <c r="D333" s="192"/>
      <c r="E333" s="255"/>
      <c r="F333" s="192"/>
      <c r="G333" s="192"/>
      <c r="H333" s="192"/>
      <c r="I333" s="192"/>
      <c r="J333" s="255"/>
      <c r="K333" s="255"/>
    </row>
    <row r="334" spans="1:11" s="252" customFormat="1" x14ac:dyDescent="0.2">
      <c r="A334" s="192"/>
      <c r="B334" s="192"/>
      <c r="C334" s="255"/>
      <c r="D334" s="192"/>
      <c r="E334" s="255"/>
      <c r="F334" s="192"/>
      <c r="G334" s="192"/>
      <c r="H334" s="192"/>
      <c r="I334" s="192"/>
      <c r="J334" s="255"/>
      <c r="K334" s="255"/>
    </row>
    <row r="335" spans="1:11" s="252" customFormat="1" x14ac:dyDescent="0.2">
      <c r="A335" s="192"/>
      <c r="B335" s="192"/>
      <c r="C335" s="255"/>
      <c r="D335" s="192"/>
      <c r="E335" s="255"/>
      <c r="F335" s="192"/>
      <c r="G335" s="192"/>
      <c r="H335" s="192"/>
      <c r="I335" s="192"/>
      <c r="J335" s="255"/>
      <c r="K335" s="255"/>
    </row>
    <row r="336" spans="1:11" s="252" customFormat="1" x14ac:dyDescent="0.2">
      <c r="A336" s="192"/>
      <c r="B336" s="192"/>
      <c r="C336" s="255"/>
      <c r="D336" s="192"/>
      <c r="E336" s="255"/>
      <c r="F336" s="192"/>
      <c r="G336" s="192"/>
      <c r="H336" s="192"/>
      <c r="I336" s="192"/>
      <c r="J336" s="255"/>
      <c r="K336" s="255"/>
    </row>
    <row r="337" spans="1:11" s="252" customFormat="1" x14ac:dyDescent="0.2">
      <c r="A337" s="192"/>
      <c r="B337" s="192"/>
      <c r="C337" s="255"/>
      <c r="D337" s="192"/>
      <c r="E337" s="255"/>
      <c r="F337" s="192"/>
      <c r="G337" s="192"/>
      <c r="H337" s="192"/>
      <c r="I337" s="192"/>
      <c r="J337" s="255"/>
      <c r="K337" s="255"/>
    </row>
    <row r="338" spans="1:11" s="252" customFormat="1" x14ac:dyDescent="0.2">
      <c r="A338" s="192"/>
      <c r="B338" s="192"/>
      <c r="C338" s="255"/>
      <c r="D338" s="192"/>
      <c r="E338" s="255"/>
      <c r="F338" s="192"/>
      <c r="G338" s="192"/>
      <c r="H338" s="192"/>
      <c r="I338" s="192"/>
      <c r="J338" s="255"/>
      <c r="K338" s="255"/>
    </row>
    <row r="339" spans="1:11" s="252" customFormat="1" x14ac:dyDescent="0.2">
      <c r="A339" s="192"/>
      <c r="B339" s="192"/>
      <c r="C339" s="255"/>
      <c r="D339" s="192"/>
      <c r="E339" s="255"/>
      <c r="F339" s="192"/>
      <c r="G339" s="192"/>
      <c r="H339" s="192"/>
      <c r="I339" s="192"/>
      <c r="J339" s="255"/>
      <c r="K339" s="255"/>
    </row>
    <row r="340" spans="1:11" s="252" customFormat="1" x14ac:dyDescent="0.2">
      <c r="A340" s="192"/>
      <c r="B340" s="192"/>
      <c r="C340" s="255"/>
      <c r="D340" s="192"/>
      <c r="E340" s="255"/>
      <c r="F340" s="192"/>
      <c r="G340" s="192"/>
      <c r="H340" s="192"/>
      <c r="I340" s="192"/>
      <c r="J340" s="255"/>
      <c r="K340" s="255"/>
    </row>
    <row r="341" spans="1:11" s="252" customFormat="1" x14ac:dyDescent="0.2">
      <c r="A341" s="192"/>
      <c r="B341" s="192"/>
      <c r="C341" s="255"/>
      <c r="D341" s="192"/>
      <c r="E341" s="255"/>
      <c r="F341" s="192"/>
      <c r="G341" s="192"/>
      <c r="H341" s="192"/>
      <c r="I341" s="192"/>
      <c r="J341" s="255"/>
      <c r="K341" s="255"/>
    </row>
    <row r="342" spans="1:11" s="252" customFormat="1" x14ac:dyDescent="0.2">
      <c r="A342" s="192"/>
      <c r="B342" s="192"/>
      <c r="C342" s="255"/>
      <c r="D342" s="192"/>
      <c r="E342" s="255"/>
      <c r="F342" s="192"/>
      <c r="G342" s="192"/>
      <c r="H342" s="192"/>
      <c r="I342" s="192"/>
      <c r="J342" s="255"/>
      <c r="K342" s="255"/>
    </row>
    <row r="343" spans="1:11" s="252" customFormat="1" x14ac:dyDescent="0.2">
      <c r="A343" s="192"/>
      <c r="B343" s="192"/>
      <c r="C343" s="255"/>
      <c r="D343" s="192"/>
      <c r="E343" s="255"/>
      <c r="F343" s="192"/>
      <c r="G343" s="192"/>
      <c r="H343" s="192"/>
      <c r="I343" s="192"/>
      <c r="J343" s="255"/>
      <c r="K343" s="255"/>
    </row>
    <row r="344" spans="1:11" s="252" customFormat="1" x14ac:dyDescent="0.2">
      <c r="A344" s="192"/>
      <c r="B344" s="192"/>
      <c r="C344" s="255"/>
      <c r="D344" s="192"/>
      <c r="E344" s="255"/>
      <c r="F344" s="192"/>
      <c r="G344" s="192"/>
      <c r="H344" s="192"/>
      <c r="I344" s="192"/>
      <c r="J344" s="255"/>
      <c r="K344" s="255"/>
    </row>
    <row r="345" spans="1:11" s="252" customFormat="1" x14ac:dyDescent="0.2">
      <c r="A345" s="192"/>
      <c r="B345" s="192"/>
      <c r="C345" s="255"/>
      <c r="D345" s="192"/>
      <c r="E345" s="255"/>
      <c r="F345" s="192"/>
      <c r="G345" s="192"/>
      <c r="H345" s="192"/>
      <c r="I345" s="192"/>
      <c r="J345" s="255"/>
      <c r="K345" s="255"/>
    </row>
    <row r="346" spans="1:11" s="252" customFormat="1" x14ac:dyDescent="0.2">
      <c r="A346" s="192"/>
      <c r="B346" s="192"/>
      <c r="C346" s="255"/>
      <c r="D346" s="192"/>
      <c r="E346" s="255"/>
      <c r="F346" s="192"/>
      <c r="G346" s="192"/>
      <c r="H346" s="192"/>
      <c r="I346" s="192"/>
      <c r="J346" s="255"/>
      <c r="K346" s="255"/>
    </row>
    <row r="347" spans="1:11" s="252" customFormat="1" x14ac:dyDescent="0.2">
      <c r="A347" s="192"/>
      <c r="B347" s="192"/>
      <c r="C347" s="255"/>
      <c r="D347" s="192"/>
      <c r="E347" s="255"/>
      <c r="F347" s="192"/>
      <c r="G347" s="192"/>
      <c r="H347" s="192"/>
      <c r="I347" s="192"/>
      <c r="J347" s="255"/>
      <c r="K347" s="255"/>
    </row>
    <row r="348" spans="1:11" s="252" customFormat="1" x14ac:dyDescent="0.2">
      <c r="A348" s="192"/>
      <c r="B348" s="192"/>
      <c r="C348" s="255"/>
      <c r="D348" s="192"/>
      <c r="E348" s="255"/>
      <c r="F348" s="192"/>
      <c r="G348" s="192"/>
      <c r="H348" s="192"/>
      <c r="I348" s="192"/>
      <c r="J348" s="255"/>
      <c r="K348" s="255"/>
    </row>
    <row r="349" spans="1:11" s="252" customFormat="1" x14ac:dyDescent="0.2">
      <c r="A349" s="192"/>
      <c r="B349" s="192"/>
      <c r="C349" s="255"/>
      <c r="D349" s="192"/>
      <c r="E349" s="255"/>
      <c r="F349" s="192"/>
      <c r="G349" s="192"/>
      <c r="H349" s="192"/>
      <c r="I349" s="192"/>
      <c r="J349" s="255"/>
      <c r="K349" s="255"/>
    </row>
    <row r="350" spans="1:11" s="252" customFormat="1" x14ac:dyDescent="0.2">
      <c r="A350" s="192"/>
      <c r="B350" s="192"/>
      <c r="C350" s="255"/>
      <c r="D350" s="192"/>
      <c r="E350" s="255"/>
      <c r="F350" s="192"/>
      <c r="G350" s="192"/>
      <c r="H350" s="192"/>
      <c r="I350" s="192"/>
      <c r="J350" s="255"/>
      <c r="K350" s="255"/>
    </row>
    <row r="351" spans="1:11" s="252" customFormat="1" x14ac:dyDescent="0.2">
      <c r="A351" s="192"/>
      <c r="B351" s="192"/>
      <c r="C351" s="255"/>
      <c r="D351" s="192"/>
      <c r="E351" s="255"/>
      <c r="F351" s="192"/>
      <c r="G351" s="192"/>
      <c r="H351" s="192"/>
      <c r="I351" s="192"/>
      <c r="J351" s="255"/>
      <c r="K351" s="255"/>
    </row>
    <row r="352" spans="1:11" s="252" customFormat="1" x14ac:dyDescent="0.2">
      <c r="A352" s="192"/>
      <c r="B352" s="192"/>
      <c r="C352" s="255"/>
      <c r="D352" s="192"/>
      <c r="E352" s="255"/>
      <c r="F352" s="192"/>
      <c r="G352" s="192"/>
      <c r="H352" s="192"/>
      <c r="I352" s="192"/>
      <c r="J352" s="255"/>
      <c r="K352" s="255"/>
    </row>
    <row r="353" spans="1:11" s="252" customFormat="1" x14ac:dyDescent="0.2">
      <c r="A353" s="192"/>
      <c r="B353" s="192"/>
      <c r="C353" s="255"/>
      <c r="D353" s="192"/>
      <c r="E353" s="255"/>
      <c r="F353" s="192"/>
      <c r="G353" s="192"/>
      <c r="H353" s="192"/>
      <c r="I353" s="192"/>
      <c r="J353" s="255"/>
      <c r="K353" s="255"/>
    </row>
    <row r="354" spans="1:11" s="252" customFormat="1" x14ac:dyDescent="0.2">
      <c r="A354" s="192"/>
      <c r="B354" s="192"/>
      <c r="C354" s="255"/>
      <c r="D354" s="192"/>
      <c r="E354" s="255"/>
      <c r="F354" s="192"/>
      <c r="G354" s="192"/>
      <c r="H354" s="192"/>
      <c r="I354" s="192"/>
      <c r="J354" s="255"/>
      <c r="K354" s="255"/>
    </row>
    <row r="355" spans="1:11" s="252" customFormat="1" x14ac:dyDescent="0.2">
      <c r="A355" s="192"/>
      <c r="B355" s="192"/>
      <c r="C355" s="255"/>
      <c r="D355" s="192"/>
      <c r="E355" s="255"/>
      <c r="F355" s="192"/>
      <c r="G355" s="192"/>
      <c r="H355" s="192"/>
      <c r="I355" s="192"/>
      <c r="J355" s="255"/>
      <c r="K355" s="255"/>
    </row>
    <row r="356" spans="1:11" s="252" customFormat="1" x14ac:dyDescent="0.2">
      <c r="A356" s="192"/>
      <c r="B356" s="192"/>
      <c r="C356" s="255"/>
      <c r="D356" s="192"/>
      <c r="E356" s="255"/>
      <c r="F356" s="192"/>
      <c r="G356" s="192"/>
      <c r="H356" s="192"/>
      <c r="I356" s="192"/>
      <c r="J356" s="255"/>
      <c r="K356" s="255"/>
    </row>
    <row r="357" spans="1:11" s="252" customFormat="1" x14ac:dyDescent="0.2">
      <c r="A357" s="192"/>
      <c r="B357" s="192"/>
      <c r="C357" s="255"/>
      <c r="D357" s="192"/>
      <c r="E357" s="255"/>
      <c r="F357" s="192"/>
      <c r="G357" s="192"/>
      <c r="H357" s="192"/>
      <c r="I357" s="192"/>
      <c r="J357" s="255"/>
      <c r="K357" s="255"/>
    </row>
    <row r="358" spans="1:11" s="252" customFormat="1" x14ac:dyDescent="0.2">
      <c r="A358" s="192"/>
      <c r="B358" s="192"/>
      <c r="C358" s="255"/>
      <c r="D358" s="192"/>
      <c r="E358" s="255"/>
      <c r="F358" s="192"/>
      <c r="G358" s="192"/>
      <c r="H358" s="192"/>
      <c r="I358" s="192"/>
      <c r="J358" s="255"/>
      <c r="K358" s="255"/>
    </row>
    <row r="359" spans="1:11" s="252" customFormat="1" x14ac:dyDescent="0.2">
      <c r="A359" s="192"/>
      <c r="B359" s="192"/>
      <c r="C359" s="255"/>
      <c r="D359" s="192"/>
      <c r="E359" s="255"/>
      <c r="F359" s="192"/>
      <c r="G359" s="192"/>
      <c r="H359" s="192"/>
      <c r="I359" s="192"/>
      <c r="J359" s="255"/>
      <c r="K359" s="255"/>
    </row>
    <row r="360" spans="1:11" s="252" customFormat="1" x14ac:dyDescent="0.2">
      <c r="A360" s="192"/>
      <c r="B360" s="192"/>
      <c r="C360" s="255"/>
      <c r="D360" s="192"/>
      <c r="E360" s="255"/>
      <c r="F360" s="192"/>
      <c r="G360" s="192"/>
      <c r="H360" s="192"/>
      <c r="I360" s="192"/>
      <c r="J360" s="255"/>
      <c r="K360" s="255"/>
    </row>
    <row r="361" spans="1:11" s="252" customFormat="1" x14ac:dyDescent="0.2">
      <c r="A361" s="192"/>
      <c r="B361" s="192"/>
      <c r="C361" s="255"/>
      <c r="D361" s="192"/>
      <c r="E361" s="255"/>
      <c r="F361" s="192"/>
      <c r="G361" s="192"/>
      <c r="H361" s="192"/>
      <c r="I361" s="192"/>
      <c r="J361" s="255"/>
      <c r="K361" s="255"/>
    </row>
    <row r="362" spans="1:11" s="252" customFormat="1" x14ac:dyDescent="0.2">
      <c r="A362" s="192"/>
      <c r="B362" s="192"/>
      <c r="C362" s="255"/>
      <c r="D362" s="192"/>
      <c r="E362" s="255"/>
      <c r="F362" s="192"/>
      <c r="G362" s="192"/>
      <c r="H362" s="192"/>
      <c r="I362" s="192"/>
      <c r="J362" s="255"/>
      <c r="K362" s="255"/>
    </row>
    <row r="363" spans="1:11" s="252" customFormat="1" x14ac:dyDescent="0.2">
      <c r="A363" s="192"/>
      <c r="B363" s="192"/>
      <c r="C363" s="255"/>
      <c r="D363" s="192"/>
      <c r="E363" s="255"/>
      <c r="F363" s="192"/>
      <c r="G363" s="192"/>
      <c r="H363" s="192"/>
      <c r="I363" s="192"/>
      <c r="J363" s="255"/>
      <c r="K363" s="255"/>
    </row>
    <row r="364" spans="1:11" s="252" customFormat="1" x14ac:dyDescent="0.2">
      <c r="A364" s="192"/>
      <c r="B364" s="192"/>
      <c r="C364" s="255"/>
      <c r="D364" s="192"/>
      <c r="E364" s="255"/>
      <c r="F364" s="192"/>
      <c r="G364" s="192"/>
      <c r="H364" s="192"/>
      <c r="I364" s="192"/>
      <c r="J364" s="255"/>
      <c r="K364" s="255"/>
    </row>
    <row r="365" spans="1:11" s="252" customFormat="1" x14ac:dyDescent="0.2">
      <c r="A365" s="192"/>
      <c r="B365" s="192"/>
      <c r="C365" s="255"/>
      <c r="D365" s="192"/>
      <c r="E365" s="255"/>
      <c r="F365" s="192"/>
      <c r="G365" s="192"/>
      <c r="H365" s="192"/>
      <c r="I365" s="192"/>
      <c r="J365" s="255"/>
      <c r="K365" s="255"/>
    </row>
    <row r="366" spans="1:11" s="252" customFormat="1" x14ac:dyDescent="0.2">
      <c r="A366" s="192"/>
      <c r="B366" s="192"/>
      <c r="C366" s="255"/>
      <c r="D366" s="192"/>
      <c r="E366" s="255"/>
      <c r="F366" s="192"/>
      <c r="G366" s="192"/>
      <c r="H366" s="192"/>
      <c r="I366" s="192"/>
      <c r="J366" s="255"/>
      <c r="K366" s="255"/>
    </row>
    <row r="367" spans="1:11" s="252" customFormat="1" x14ac:dyDescent="0.2">
      <c r="A367" s="192"/>
      <c r="B367" s="192"/>
      <c r="C367" s="255"/>
      <c r="D367" s="192"/>
      <c r="E367" s="255"/>
      <c r="F367" s="192"/>
      <c r="G367" s="192"/>
      <c r="H367" s="192"/>
      <c r="I367" s="192"/>
      <c r="J367" s="255"/>
      <c r="K367" s="255"/>
    </row>
    <row r="368" spans="1:11" s="252" customFormat="1" x14ac:dyDescent="0.2">
      <c r="A368" s="192"/>
      <c r="B368" s="192"/>
      <c r="C368" s="255"/>
      <c r="D368" s="192"/>
      <c r="E368" s="255"/>
      <c r="F368" s="192"/>
      <c r="G368" s="192"/>
      <c r="H368" s="192"/>
      <c r="I368" s="192"/>
      <c r="J368" s="255"/>
      <c r="K368" s="255"/>
    </row>
    <row r="369" spans="1:11" s="252" customFormat="1" x14ac:dyDescent="0.2">
      <c r="A369" s="192"/>
      <c r="B369" s="192"/>
      <c r="C369" s="255"/>
      <c r="D369" s="192"/>
      <c r="E369" s="255"/>
      <c r="F369" s="192"/>
      <c r="G369" s="192"/>
      <c r="H369" s="192"/>
      <c r="I369" s="192"/>
      <c r="J369" s="255"/>
      <c r="K369" s="255"/>
    </row>
    <row r="370" spans="1:11" s="252" customFormat="1" x14ac:dyDescent="0.2">
      <c r="A370" s="192"/>
      <c r="B370" s="192"/>
      <c r="C370" s="255"/>
      <c r="D370" s="192"/>
      <c r="E370" s="255"/>
      <c r="F370" s="192"/>
      <c r="G370" s="192"/>
      <c r="H370" s="192"/>
      <c r="I370" s="192"/>
      <c r="J370" s="255"/>
      <c r="K370" s="255"/>
    </row>
    <row r="371" spans="1:11" s="252" customFormat="1" x14ac:dyDescent="0.2">
      <c r="A371" s="192"/>
      <c r="B371" s="192"/>
      <c r="C371" s="255"/>
      <c r="D371" s="192"/>
      <c r="E371" s="255"/>
      <c r="F371" s="192"/>
      <c r="G371" s="192"/>
      <c r="H371" s="192"/>
      <c r="I371" s="192"/>
      <c r="J371" s="255"/>
      <c r="K371" s="255"/>
    </row>
    <row r="372" spans="1:11" s="252" customFormat="1" x14ac:dyDescent="0.2">
      <c r="A372" s="192"/>
      <c r="B372" s="192"/>
      <c r="C372" s="255"/>
      <c r="D372" s="192"/>
      <c r="E372" s="255"/>
      <c r="F372" s="192"/>
      <c r="G372" s="192"/>
      <c r="H372" s="192"/>
      <c r="I372" s="192"/>
      <c r="J372" s="255"/>
      <c r="K372" s="255"/>
    </row>
    <row r="373" spans="1:11" s="252" customFormat="1" x14ac:dyDescent="0.2">
      <c r="A373" s="192"/>
      <c r="B373" s="192"/>
      <c r="C373" s="255"/>
      <c r="D373" s="192"/>
      <c r="E373" s="255"/>
      <c r="F373" s="192"/>
      <c r="G373" s="192"/>
      <c r="H373" s="192"/>
      <c r="I373" s="192"/>
      <c r="J373" s="255"/>
      <c r="K373" s="255"/>
    </row>
    <row r="374" spans="1:11" s="252" customFormat="1" x14ac:dyDescent="0.2">
      <c r="A374" s="192"/>
      <c r="B374" s="192"/>
      <c r="C374" s="255"/>
      <c r="D374" s="192"/>
      <c r="E374" s="255"/>
      <c r="F374" s="192"/>
      <c r="G374" s="192"/>
      <c r="H374" s="192"/>
      <c r="I374" s="192"/>
      <c r="J374" s="255"/>
      <c r="K374" s="255"/>
    </row>
    <row r="375" spans="1:11" s="252" customFormat="1" x14ac:dyDescent="0.2">
      <c r="A375" s="192"/>
      <c r="B375" s="192"/>
      <c r="C375" s="255"/>
      <c r="D375" s="192"/>
      <c r="E375" s="255"/>
      <c r="F375" s="192"/>
      <c r="G375" s="192"/>
      <c r="H375" s="192"/>
      <c r="I375" s="192"/>
      <c r="J375" s="255"/>
      <c r="K375" s="255"/>
    </row>
    <row r="376" spans="1:11" s="252" customFormat="1" x14ac:dyDescent="0.2">
      <c r="A376" s="192"/>
      <c r="B376" s="192"/>
      <c r="C376" s="255"/>
      <c r="D376" s="192"/>
      <c r="E376" s="255"/>
      <c r="F376" s="192"/>
      <c r="G376" s="192"/>
      <c r="H376" s="192"/>
      <c r="I376" s="192"/>
      <c r="J376" s="255"/>
      <c r="K376" s="255"/>
    </row>
    <row r="377" spans="1:11" s="252" customFormat="1" x14ac:dyDescent="0.2">
      <c r="A377" s="192"/>
      <c r="B377" s="192"/>
      <c r="C377" s="255"/>
      <c r="D377" s="192"/>
      <c r="E377" s="255"/>
      <c r="F377" s="192"/>
      <c r="G377" s="192"/>
      <c r="H377" s="192"/>
      <c r="I377" s="192"/>
      <c r="J377" s="255"/>
      <c r="K377" s="255"/>
    </row>
    <row r="378" spans="1:11" s="252" customFormat="1" x14ac:dyDescent="0.2">
      <c r="A378" s="192"/>
      <c r="B378" s="192"/>
      <c r="C378" s="255"/>
      <c r="D378" s="192"/>
      <c r="E378" s="255"/>
      <c r="F378" s="192"/>
      <c r="G378" s="192"/>
      <c r="H378" s="192"/>
      <c r="I378" s="192"/>
      <c r="J378" s="255"/>
      <c r="K378" s="255"/>
    </row>
    <row r="379" spans="1:11" s="252" customFormat="1" x14ac:dyDescent="0.2">
      <c r="A379" s="192"/>
      <c r="B379" s="192"/>
      <c r="C379" s="255"/>
      <c r="D379" s="192"/>
      <c r="E379" s="255"/>
      <c r="F379" s="192"/>
      <c r="G379" s="192"/>
      <c r="H379" s="192"/>
      <c r="I379" s="192"/>
      <c r="J379" s="255"/>
      <c r="K379" s="255"/>
    </row>
    <row r="380" spans="1:11" s="252" customFormat="1" x14ac:dyDescent="0.2">
      <c r="A380" s="192"/>
      <c r="B380" s="192"/>
      <c r="C380" s="255"/>
      <c r="D380" s="192"/>
      <c r="E380" s="255"/>
      <c r="F380" s="192"/>
      <c r="G380" s="192"/>
      <c r="H380" s="192"/>
      <c r="I380" s="192"/>
      <c r="J380" s="255"/>
      <c r="K380" s="255"/>
    </row>
    <row r="381" spans="1:11" s="252" customFormat="1" x14ac:dyDescent="0.2">
      <c r="A381" s="192"/>
      <c r="B381" s="192"/>
      <c r="C381" s="255"/>
      <c r="D381" s="192"/>
      <c r="E381" s="255"/>
      <c r="F381" s="192"/>
      <c r="G381" s="192"/>
      <c r="H381" s="192"/>
      <c r="I381" s="192"/>
      <c r="J381" s="255"/>
      <c r="K381" s="255"/>
    </row>
    <row r="382" spans="1:11" s="252" customFormat="1" x14ac:dyDescent="0.2">
      <c r="A382" s="192"/>
      <c r="B382" s="192"/>
      <c r="C382" s="255"/>
      <c r="D382" s="192"/>
      <c r="E382" s="255"/>
      <c r="F382" s="192"/>
      <c r="G382" s="192"/>
      <c r="H382" s="192"/>
      <c r="I382" s="192"/>
      <c r="J382" s="255"/>
      <c r="K382" s="255"/>
    </row>
    <row r="383" spans="1:11" s="252" customFormat="1" x14ac:dyDescent="0.2">
      <c r="A383" s="192"/>
      <c r="B383" s="192"/>
      <c r="C383" s="255"/>
      <c r="D383" s="192"/>
      <c r="E383" s="255"/>
      <c r="F383" s="192"/>
      <c r="G383" s="192"/>
      <c r="H383" s="192"/>
      <c r="I383" s="192"/>
      <c r="J383" s="255"/>
      <c r="K383" s="255"/>
    </row>
    <row r="384" spans="1:11" s="252" customFormat="1" x14ac:dyDescent="0.2">
      <c r="A384" s="192"/>
      <c r="B384" s="192"/>
      <c r="C384" s="255"/>
      <c r="D384" s="192"/>
      <c r="E384" s="255"/>
      <c r="F384" s="192"/>
      <c r="G384" s="192"/>
      <c r="H384" s="192"/>
      <c r="I384" s="192"/>
      <c r="J384" s="255"/>
      <c r="K384" s="255"/>
    </row>
    <row r="385" spans="1:11" s="252" customFormat="1" x14ac:dyDescent="0.2">
      <c r="A385" s="192"/>
      <c r="B385" s="192"/>
      <c r="C385" s="255"/>
      <c r="D385" s="192"/>
      <c r="E385" s="255"/>
      <c r="F385" s="192"/>
      <c r="G385" s="192"/>
      <c r="H385" s="192"/>
      <c r="I385" s="192"/>
      <c r="J385" s="255"/>
      <c r="K385" s="255"/>
    </row>
    <row r="386" spans="1:11" s="252" customFormat="1" x14ac:dyDescent="0.2">
      <c r="A386" s="192"/>
      <c r="B386" s="192"/>
      <c r="C386" s="255"/>
      <c r="D386" s="192"/>
      <c r="E386" s="255"/>
      <c r="F386" s="192"/>
      <c r="G386" s="192"/>
      <c r="H386" s="192"/>
      <c r="I386" s="192"/>
      <c r="J386" s="255"/>
      <c r="K386" s="255"/>
    </row>
    <row r="387" spans="1:11" s="252" customFormat="1" x14ac:dyDescent="0.2">
      <c r="A387" s="192"/>
      <c r="B387" s="192"/>
      <c r="C387" s="255"/>
      <c r="D387" s="192"/>
      <c r="E387" s="255"/>
      <c r="F387" s="192"/>
      <c r="G387" s="192"/>
      <c r="H387" s="192"/>
      <c r="I387" s="192"/>
      <c r="J387" s="255"/>
      <c r="K387" s="255"/>
    </row>
    <row r="388" spans="1:11" s="252" customFormat="1" x14ac:dyDescent="0.2">
      <c r="A388" s="192"/>
      <c r="B388" s="192"/>
      <c r="C388" s="255"/>
      <c r="D388" s="192"/>
      <c r="E388" s="255"/>
      <c r="F388" s="192"/>
      <c r="G388" s="192"/>
      <c r="H388" s="192"/>
      <c r="I388" s="192"/>
      <c r="J388" s="255"/>
      <c r="K388" s="255"/>
    </row>
    <row r="389" spans="1:11" s="252" customFormat="1" x14ac:dyDescent="0.2">
      <c r="A389" s="192"/>
      <c r="B389" s="192"/>
      <c r="C389" s="255"/>
      <c r="D389" s="192"/>
      <c r="E389" s="255"/>
      <c r="F389" s="192"/>
      <c r="G389" s="192"/>
      <c r="H389" s="192"/>
      <c r="I389" s="192"/>
      <c r="J389" s="255"/>
      <c r="K389" s="255"/>
    </row>
    <row r="390" spans="1:11" s="252" customFormat="1" x14ac:dyDescent="0.2">
      <c r="A390" s="192"/>
      <c r="B390" s="192"/>
      <c r="C390" s="255"/>
      <c r="D390" s="192"/>
      <c r="E390" s="255"/>
      <c r="F390" s="192"/>
      <c r="G390" s="192"/>
      <c r="H390" s="192"/>
      <c r="I390" s="192"/>
      <c r="J390" s="255"/>
      <c r="K390" s="255"/>
    </row>
    <row r="391" spans="1:11" s="252" customFormat="1" x14ac:dyDescent="0.2">
      <c r="A391" s="192"/>
      <c r="B391" s="192"/>
      <c r="C391" s="255"/>
      <c r="D391" s="192"/>
      <c r="E391" s="255"/>
      <c r="F391" s="192"/>
      <c r="G391" s="192"/>
      <c r="H391" s="192"/>
      <c r="I391" s="192"/>
      <c r="J391" s="255"/>
      <c r="K391" s="255"/>
    </row>
    <row r="392" spans="1:11" s="252" customFormat="1" x14ac:dyDescent="0.2">
      <c r="A392" s="192"/>
      <c r="B392" s="192"/>
      <c r="C392" s="255"/>
      <c r="D392" s="192"/>
      <c r="E392" s="255"/>
      <c r="F392" s="192"/>
      <c r="G392" s="192"/>
      <c r="H392" s="192"/>
      <c r="I392" s="192"/>
      <c r="J392" s="255"/>
      <c r="K392" s="255"/>
    </row>
    <row r="393" spans="1:11" s="252" customFormat="1" x14ac:dyDescent="0.2">
      <c r="A393" s="192"/>
      <c r="B393" s="192"/>
      <c r="C393" s="255"/>
      <c r="D393" s="192"/>
      <c r="E393" s="255"/>
      <c r="F393" s="192"/>
      <c r="G393" s="192"/>
      <c r="H393" s="192"/>
      <c r="I393" s="192"/>
      <c r="J393" s="255"/>
      <c r="K393" s="255"/>
    </row>
    <row r="394" spans="1:11" s="252" customFormat="1" x14ac:dyDescent="0.2">
      <c r="A394" s="192"/>
      <c r="B394" s="192"/>
      <c r="C394" s="255"/>
      <c r="D394" s="192"/>
      <c r="E394" s="255"/>
      <c r="F394" s="192"/>
      <c r="G394" s="192"/>
      <c r="H394" s="192"/>
      <c r="I394" s="192"/>
      <c r="J394" s="255"/>
      <c r="K394" s="255"/>
    </row>
    <row r="395" spans="1:11" s="252" customFormat="1" x14ac:dyDescent="0.2">
      <c r="A395" s="192"/>
      <c r="B395" s="192"/>
      <c r="C395" s="255"/>
      <c r="D395" s="192"/>
      <c r="E395" s="255"/>
      <c r="F395" s="192"/>
      <c r="G395" s="192"/>
      <c r="H395" s="192"/>
      <c r="I395" s="192"/>
      <c r="J395" s="255"/>
      <c r="K395" s="255"/>
    </row>
    <row r="396" spans="1:11" s="252" customFormat="1" x14ac:dyDescent="0.2">
      <c r="A396" s="192"/>
      <c r="B396" s="192"/>
      <c r="C396" s="255"/>
      <c r="D396" s="192"/>
      <c r="E396" s="255"/>
      <c r="F396" s="192"/>
      <c r="G396" s="192"/>
      <c r="H396" s="192"/>
      <c r="I396" s="192"/>
      <c r="J396" s="255"/>
      <c r="K396" s="255"/>
    </row>
    <row r="397" spans="1:11" s="252" customFormat="1" x14ac:dyDescent="0.2">
      <c r="A397" s="192"/>
      <c r="B397" s="192"/>
      <c r="C397" s="255"/>
      <c r="D397" s="192"/>
      <c r="E397" s="255"/>
      <c r="F397" s="192"/>
      <c r="G397" s="192"/>
      <c r="H397" s="192"/>
      <c r="I397" s="192"/>
      <c r="J397" s="255"/>
      <c r="K397" s="255"/>
    </row>
    <row r="398" spans="1:11" s="252" customFormat="1" x14ac:dyDescent="0.2">
      <c r="A398" s="192"/>
      <c r="B398" s="192"/>
      <c r="C398" s="255"/>
      <c r="D398" s="192"/>
      <c r="E398" s="255"/>
      <c r="F398" s="192"/>
      <c r="G398" s="192"/>
      <c r="H398" s="192"/>
      <c r="I398" s="192"/>
      <c r="J398" s="255"/>
      <c r="K398" s="255"/>
    </row>
    <row r="399" spans="1:11" s="252" customFormat="1" x14ac:dyDescent="0.2">
      <c r="A399" s="192"/>
      <c r="B399" s="192"/>
      <c r="C399" s="255"/>
      <c r="D399" s="192"/>
      <c r="E399" s="255"/>
      <c r="F399" s="192"/>
      <c r="G399" s="192"/>
      <c r="H399" s="192"/>
      <c r="I399" s="192"/>
      <c r="J399" s="255"/>
      <c r="K399" s="255"/>
    </row>
    <row r="400" spans="1:11" s="252" customFormat="1" x14ac:dyDescent="0.2">
      <c r="A400" s="192"/>
      <c r="B400" s="192"/>
      <c r="C400" s="255"/>
      <c r="D400" s="192"/>
      <c r="E400" s="255"/>
      <c r="F400" s="192"/>
      <c r="G400" s="192"/>
      <c r="H400" s="192"/>
      <c r="I400" s="192"/>
      <c r="J400" s="255"/>
      <c r="K400" s="255"/>
    </row>
    <row r="401" spans="1:11" s="252" customFormat="1" x14ac:dyDescent="0.2">
      <c r="A401" s="192"/>
      <c r="B401" s="192"/>
      <c r="C401" s="255"/>
      <c r="D401" s="192"/>
      <c r="E401" s="255"/>
      <c r="F401" s="192"/>
      <c r="G401" s="192"/>
      <c r="H401" s="192"/>
      <c r="I401" s="192"/>
      <c r="J401" s="255"/>
      <c r="K401" s="255"/>
    </row>
    <row r="402" spans="1:11" s="252" customFormat="1" x14ac:dyDescent="0.2">
      <c r="A402" s="192"/>
      <c r="B402" s="192"/>
      <c r="C402" s="255"/>
      <c r="D402" s="192"/>
      <c r="E402" s="255"/>
      <c r="F402" s="192"/>
      <c r="G402" s="192"/>
      <c r="H402" s="192"/>
      <c r="I402" s="192"/>
      <c r="J402" s="255"/>
      <c r="K402" s="255"/>
    </row>
    <row r="403" spans="1:11" s="252" customFormat="1" x14ac:dyDescent="0.2">
      <c r="A403" s="192"/>
      <c r="B403" s="192"/>
      <c r="C403" s="255"/>
      <c r="D403" s="192"/>
      <c r="E403" s="255"/>
      <c r="F403" s="192"/>
      <c r="G403" s="192"/>
      <c r="H403" s="192"/>
      <c r="I403" s="192"/>
      <c r="J403" s="255"/>
      <c r="K403" s="255"/>
    </row>
    <row r="404" spans="1:11" s="252" customFormat="1" x14ac:dyDescent="0.2">
      <c r="A404" s="192"/>
      <c r="B404" s="192"/>
      <c r="C404" s="255"/>
      <c r="D404" s="192"/>
      <c r="E404" s="255"/>
      <c r="F404" s="192"/>
      <c r="G404" s="192"/>
      <c r="H404" s="192"/>
      <c r="I404" s="192"/>
      <c r="J404" s="255"/>
      <c r="K404" s="255"/>
    </row>
    <row r="405" spans="1:11" s="252" customFormat="1" x14ac:dyDescent="0.2">
      <c r="A405" s="192"/>
      <c r="B405" s="192"/>
      <c r="C405" s="255"/>
      <c r="D405" s="192"/>
      <c r="E405" s="255"/>
      <c r="F405" s="192"/>
      <c r="G405" s="192"/>
      <c r="H405" s="192"/>
      <c r="I405" s="192"/>
      <c r="J405" s="255"/>
      <c r="K405" s="255"/>
    </row>
    <row r="406" spans="1:11" s="252" customFormat="1" x14ac:dyDescent="0.2">
      <c r="A406" s="192"/>
      <c r="B406" s="192"/>
      <c r="C406" s="255"/>
      <c r="D406" s="192"/>
      <c r="E406" s="255"/>
      <c r="F406" s="192"/>
      <c r="G406" s="192"/>
      <c r="H406" s="192"/>
      <c r="I406" s="192"/>
      <c r="J406" s="255"/>
      <c r="K406" s="255"/>
    </row>
    <row r="407" spans="1:11" s="252" customFormat="1" x14ac:dyDescent="0.2">
      <c r="A407" s="192"/>
      <c r="B407" s="192"/>
      <c r="C407" s="255"/>
      <c r="D407" s="192"/>
      <c r="E407" s="255"/>
      <c r="F407" s="192"/>
      <c r="G407" s="192"/>
      <c r="H407" s="192"/>
      <c r="I407" s="192"/>
      <c r="J407" s="255"/>
      <c r="K407" s="255"/>
    </row>
    <row r="408" spans="1:11" s="252" customFormat="1" x14ac:dyDescent="0.2">
      <c r="A408" s="192"/>
      <c r="B408" s="192"/>
      <c r="C408" s="255"/>
      <c r="D408" s="192"/>
      <c r="E408" s="255"/>
      <c r="F408" s="192"/>
      <c r="G408" s="192"/>
      <c r="H408" s="192"/>
      <c r="I408" s="192"/>
      <c r="J408" s="255"/>
      <c r="K408" s="255"/>
    </row>
    <row r="409" spans="1:11" s="252" customFormat="1" x14ac:dyDescent="0.2">
      <c r="A409" s="192"/>
      <c r="B409" s="192"/>
      <c r="C409" s="255"/>
      <c r="D409" s="192"/>
      <c r="E409" s="255"/>
      <c r="F409" s="192"/>
      <c r="G409" s="192"/>
      <c r="H409" s="192"/>
      <c r="I409" s="192"/>
      <c r="J409" s="255"/>
      <c r="K409" s="255"/>
    </row>
    <row r="410" spans="1:11" s="252" customFormat="1" x14ac:dyDescent="0.2">
      <c r="A410" s="192"/>
      <c r="B410" s="192"/>
      <c r="C410" s="255"/>
      <c r="D410" s="192"/>
      <c r="E410" s="255"/>
      <c r="F410" s="192"/>
      <c r="G410" s="192"/>
      <c r="H410" s="192"/>
      <c r="I410" s="192"/>
      <c r="J410" s="255"/>
      <c r="K410" s="255"/>
    </row>
    <row r="411" spans="1:11" s="252" customFormat="1" x14ac:dyDescent="0.2">
      <c r="A411" s="192"/>
      <c r="B411" s="192"/>
      <c r="C411" s="255"/>
      <c r="D411" s="192"/>
      <c r="E411" s="255"/>
      <c r="F411" s="192"/>
      <c r="G411" s="192"/>
      <c r="H411" s="192"/>
      <c r="I411" s="192"/>
      <c r="J411" s="255"/>
      <c r="K411" s="255"/>
    </row>
    <row r="412" spans="1:11" s="252" customFormat="1" x14ac:dyDescent="0.2">
      <c r="A412" s="192"/>
      <c r="B412" s="192"/>
      <c r="C412" s="255"/>
      <c r="D412" s="192"/>
      <c r="E412" s="255"/>
      <c r="F412" s="192"/>
      <c r="G412" s="192"/>
      <c r="H412" s="192"/>
      <c r="I412" s="192"/>
      <c r="J412" s="255"/>
      <c r="K412" s="255"/>
    </row>
    <row r="413" spans="1:11" s="252" customFormat="1" x14ac:dyDescent="0.2">
      <c r="A413" s="192"/>
      <c r="B413" s="192"/>
      <c r="C413" s="255"/>
      <c r="D413" s="192"/>
      <c r="E413" s="255"/>
      <c r="F413" s="192"/>
      <c r="G413" s="192"/>
      <c r="H413" s="192"/>
      <c r="I413" s="192"/>
      <c r="J413" s="255"/>
      <c r="K413" s="255"/>
    </row>
    <row r="414" spans="1:11" s="252" customFormat="1" x14ac:dyDescent="0.2">
      <c r="A414" s="192"/>
      <c r="B414" s="192"/>
      <c r="C414" s="255"/>
      <c r="D414" s="192"/>
      <c r="E414" s="255"/>
      <c r="F414" s="192"/>
      <c r="G414" s="192"/>
      <c r="H414" s="192"/>
      <c r="I414" s="192"/>
      <c r="J414" s="255"/>
      <c r="K414" s="255"/>
    </row>
    <row r="415" spans="1:11" s="252" customFormat="1" x14ac:dyDescent="0.2">
      <c r="A415" s="192"/>
      <c r="B415" s="192"/>
      <c r="C415" s="255"/>
      <c r="D415" s="192"/>
      <c r="E415" s="255"/>
      <c r="F415" s="192"/>
      <c r="G415" s="192"/>
      <c r="H415" s="192"/>
      <c r="I415" s="192"/>
      <c r="J415" s="255"/>
      <c r="K415" s="255"/>
    </row>
    <row r="416" spans="1:11" s="252" customFormat="1" x14ac:dyDescent="0.2">
      <c r="A416" s="192"/>
      <c r="B416" s="192"/>
      <c r="C416" s="255"/>
      <c r="D416" s="192"/>
      <c r="E416" s="255"/>
      <c r="F416" s="192"/>
      <c r="G416" s="192"/>
      <c r="H416" s="192"/>
      <c r="I416" s="192"/>
      <c r="J416" s="255"/>
      <c r="K416" s="255"/>
    </row>
    <row r="417" spans="1:11" s="252" customFormat="1" x14ac:dyDescent="0.2">
      <c r="A417" s="192"/>
      <c r="B417" s="192"/>
      <c r="C417" s="255"/>
      <c r="D417" s="192"/>
      <c r="E417" s="255"/>
      <c r="F417" s="192"/>
      <c r="G417" s="192"/>
      <c r="H417" s="192"/>
      <c r="I417" s="192"/>
      <c r="J417" s="255"/>
      <c r="K417" s="255"/>
    </row>
    <row r="418" spans="1:11" s="252" customFormat="1" x14ac:dyDescent="0.2">
      <c r="A418" s="192"/>
      <c r="B418" s="192"/>
      <c r="C418" s="255"/>
      <c r="D418" s="192"/>
      <c r="E418" s="255"/>
      <c r="F418" s="192"/>
      <c r="G418" s="192"/>
      <c r="H418" s="192"/>
      <c r="I418" s="192"/>
      <c r="J418" s="255"/>
      <c r="K418" s="255"/>
    </row>
    <row r="419" spans="1:11" s="252" customFormat="1" x14ac:dyDescent="0.2">
      <c r="A419" s="192"/>
      <c r="B419" s="192"/>
      <c r="C419" s="255"/>
      <c r="D419" s="192"/>
      <c r="E419" s="255"/>
      <c r="F419" s="192"/>
      <c r="G419" s="192"/>
      <c r="H419" s="192"/>
      <c r="I419" s="192"/>
      <c r="J419" s="255"/>
      <c r="K419" s="255"/>
    </row>
    <row r="420" spans="1:11" s="252" customFormat="1" x14ac:dyDescent="0.2">
      <c r="A420" s="192"/>
      <c r="B420" s="192"/>
      <c r="C420" s="255"/>
      <c r="D420" s="192"/>
      <c r="E420" s="255"/>
      <c r="F420" s="192"/>
      <c r="G420" s="192"/>
      <c r="H420" s="192"/>
      <c r="I420" s="192"/>
      <c r="J420" s="255"/>
      <c r="K420" s="255"/>
    </row>
    <row r="421" spans="1:11" s="252" customFormat="1" x14ac:dyDescent="0.2">
      <c r="A421" s="192"/>
      <c r="B421" s="192"/>
      <c r="C421" s="255"/>
      <c r="D421" s="192"/>
      <c r="E421" s="255"/>
      <c r="F421" s="192"/>
      <c r="G421" s="192"/>
      <c r="H421" s="192"/>
      <c r="I421" s="192"/>
      <c r="J421" s="255"/>
      <c r="K421" s="255"/>
    </row>
    <row r="422" spans="1:11" s="252" customFormat="1" x14ac:dyDescent="0.2">
      <c r="A422" s="192"/>
      <c r="B422" s="192"/>
      <c r="C422" s="255"/>
      <c r="D422" s="192"/>
      <c r="E422" s="255"/>
      <c r="F422" s="192"/>
      <c r="G422" s="192"/>
      <c r="H422" s="192"/>
      <c r="I422" s="192"/>
      <c r="J422" s="255"/>
      <c r="K422" s="255"/>
    </row>
    <row r="423" spans="1:11" s="252" customFormat="1" x14ac:dyDescent="0.2">
      <c r="A423" s="192"/>
      <c r="B423" s="192"/>
      <c r="C423" s="255"/>
      <c r="D423" s="192"/>
      <c r="E423" s="255"/>
      <c r="F423" s="192"/>
      <c r="G423" s="192"/>
      <c r="H423" s="192"/>
      <c r="I423" s="192"/>
      <c r="J423" s="255"/>
      <c r="K423" s="255"/>
    </row>
    <row r="424" spans="1:11" s="252" customFormat="1" x14ac:dyDescent="0.2">
      <c r="A424" s="192"/>
      <c r="B424" s="192"/>
      <c r="C424" s="255"/>
      <c r="D424" s="192"/>
      <c r="E424" s="255"/>
      <c r="F424" s="192"/>
      <c r="G424" s="192"/>
      <c r="H424" s="192"/>
      <c r="I424" s="192"/>
      <c r="J424" s="255"/>
      <c r="K424" s="255"/>
    </row>
    <row r="425" spans="1:11" s="252" customFormat="1" x14ac:dyDescent="0.2">
      <c r="A425" s="192"/>
      <c r="B425" s="192"/>
      <c r="C425" s="255"/>
      <c r="D425" s="192"/>
      <c r="E425" s="255"/>
      <c r="F425" s="192"/>
      <c r="G425" s="192"/>
      <c r="H425" s="192"/>
      <c r="I425" s="192"/>
      <c r="J425" s="255"/>
      <c r="K425" s="255"/>
    </row>
    <row r="426" spans="1:11" s="252" customFormat="1" x14ac:dyDescent="0.2">
      <c r="A426" s="192"/>
      <c r="B426" s="192"/>
      <c r="C426" s="255"/>
      <c r="D426" s="192"/>
      <c r="E426" s="255"/>
      <c r="F426" s="192"/>
      <c r="G426" s="192"/>
      <c r="H426" s="192"/>
      <c r="I426" s="192"/>
      <c r="J426" s="255"/>
      <c r="K426" s="255"/>
    </row>
    <row r="427" spans="1:11" s="252" customFormat="1" x14ac:dyDescent="0.2">
      <c r="A427" s="192"/>
      <c r="B427" s="192"/>
      <c r="C427" s="255"/>
      <c r="D427" s="192"/>
      <c r="E427" s="255"/>
      <c r="F427" s="192"/>
      <c r="G427" s="192"/>
      <c r="H427" s="192"/>
      <c r="I427" s="192"/>
      <c r="J427" s="255"/>
      <c r="K427" s="255"/>
    </row>
    <row r="428" spans="1:11" s="252" customFormat="1" x14ac:dyDescent="0.2">
      <c r="A428" s="192"/>
      <c r="B428" s="192"/>
      <c r="C428" s="255"/>
      <c r="D428" s="192"/>
      <c r="E428" s="255"/>
      <c r="F428" s="192"/>
      <c r="G428" s="192"/>
      <c r="H428" s="192"/>
      <c r="I428" s="192"/>
      <c r="J428" s="255"/>
      <c r="K428" s="255"/>
    </row>
    <row r="429" spans="1:11" s="252" customFormat="1" x14ac:dyDescent="0.2">
      <c r="A429" s="192"/>
      <c r="B429" s="192"/>
      <c r="C429" s="255"/>
      <c r="D429" s="192"/>
      <c r="E429" s="255"/>
      <c r="F429" s="192"/>
      <c r="G429" s="192"/>
      <c r="H429" s="192"/>
      <c r="I429" s="192"/>
      <c r="J429" s="255"/>
      <c r="K429" s="255"/>
    </row>
    <row r="430" spans="1:11" s="252" customFormat="1" x14ac:dyDescent="0.2">
      <c r="A430" s="192"/>
      <c r="B430" s="192"/>
      <c r="C430" s="255"/>
      <c r="D430" s="192"/>
      <c r="E430" s="255"/>
      <c r="F430" s="192"/>
      <c r="G430" s="192"/>
      <c r="H430" s="192"/>
      <c r="I430" s="192"/>
      <c r="J430" s="255"/>
      <c r="K430" s="255"/>
    </row>
    <row r="431" spans="1:11" s="252" customFormat="1" x14ac:dyDescent="0.2">
      <c r="A431" s="192"/>
      <c r="B431" s="192"/>
      <c r="C431" s="255"/>
      <c r="D431" s="192"/>
      <c r="E431" s="255"/>
      <c r="F431" s="192"/>
      <c r="G431" s="192"/>
      <c r="H431" s="192"/>
      <c r="I431" s="192"/>
      <c r="J431" s="255"/>
      <c r="K431" s="255"/>
    </row>
    <row r="432" spans="1:11" s="252" customFormat="1" x14ac:dyDescent="0.2">
      <c r="A432" s="192"/>
      <c r="B432" s="192"/>
      <c r="C432" s="255"/>
      <c r="D432" s="192"/>
      <c r="E432" s="255"/>
      <c r="F432" s="192"/>
      <c r="G432" s="192"/>
      <c r="H432" s="192"/>
      <c r="I432" s="192"/>
      <c r="J432" s="255"/>
      <c r="K432" s="255"/>
    </row>
    <row r="433" spans="1:11" s="252" customFormat="1" x14ac:dyDescent="0.2">
      <c r="A433" s="192"/>
      <c r="B433" s="192"/>
      <c r="C433" s="255"/>
      <c r="D433" s="192"/>
      <c r="E433" s="255"/>
      <c r="F433" s="192"/>
      <c r="G433" s="192"/>
      <c r="H433" s="192"/>
      <c r="I433" s="192"/>
      <c r="J433" s="255"/>
      <c r="K433" s="255"/>
    </row>
    <row r="434" spans="1:11" s="252" customFormat="1" x14ac:dyDescent="0.2">
      <c r="A434" s="192"/>
      <c r="B434" s="192"/>
      <c r="C434" s="255"/>
      <c r="D434" s="192"/>
      <c r="E434" s="255"/>
      <c r="F434" s="192"/>
      <c r="G434" s="192"/>
      <c r="H434" s="192"/>
      <c r="I434" s="192"/>
      <c r="J434" s="255"/>
      <c r="K434" s="255"/>
    </row>
    <row r="435" spans="1:11" s="252" customFormat="1" x14ac:dyDescent="0.2">
      <c r="A435" s="192"/>
      <c r="B435" s="192"/>
      <c r="C435" s="255"/>
      <c r="D435" s="192"/>
      <c r="E435" s="255"/>
      <c r="F435" s="192"/>
      <c r="G435" s="192"/>
      <c r="H435" s="192"/>
      <c r="I435" s="192"/>
      <c r="J435" s="255"/>
      <c r="K435" s="255"/>
    </row>
    <row r="436" spans="1:11" s="252" customFormat="1" x14ac:dyDescent="0.2">
      <c r="A436" s="192"/>
      <c r="B436" s="192"/>
      <c r="C436" s="255"/>
      <c r="D436" s="192"/>
      <c r="E436" s="255"/>
      <c r="F436" s="192"/>
      <c r="G436" s="192"/>
      <c r="H436" s="192"/>
      <c r="I436" s="192"/>
      <c r="J436" s="255"/>
      <c r="K436" s="255"/>
    </row>
    <row r="437" spans="1:11" s="252" customFormat="1" x14ac:dyDescent="0.2">
      <c r="A437" s="192"/>
      <c r="B437" s="192"/>
      <c r="C437" s="255"/>
      <c r="D437" s="192"/>
      <c r="E437" s="255"/>
      <c r="F437" s="192"/>
      <c r="G437" s="192"/>
      <c r="H437" s="192"/>
      <c r="I437" s="192"/>
      <c r="J437" s="255"/>
      <c r="K437" s="255"/>
    </row>
    <row r="438" spans="1:11" s="252" customFormat="1" x14ac:dyDescent="0.2">
      <c r="A438" s="192"/>
      <c r="B438" s="192"/>
      <c r="C438" s="255"/>
      <c r="D438" s="192"/>
      <c r="E438" s="255"/>
      <c r="F438" s="192"/>
      <c r="G438" s="192"/>
      <c r="H438" s="192"/>
      <c r="I438" s="192"/>
      <c r="J438" s="255"/>
      <c r="K438" s="255"/>
    </row>
    <row r="439" spans="1:11" s="252" customFormat="1" x14ac:dyDescent="0.2">
      <c r="A439" s="192"/>
      <c r="B439" s="192"/>
      <c r="C439" s="255"/>
      <c r="D439" s="192"/>
      <c r="E439" s="255"/>
      <c r="F439" s="192"/>
      <c r="G439" s="192"/>
      <c r="H439" s="192"/>
      <c r="I439" s="192"/>
      <c r="J439" s="255"/>
      <c r="K439" s="255"/>
    </row>
    <row r="440" spans="1:11" s="252" customFormat="1" x14ac:dyDescent="0.2">
      <c r="A440" s="192"/>
      <c r="B440" s="192"/>
      <c r="C440" s="255"/>
      <c r="D440" s="192"/>
      <c r="E440" s="255"/>
      <c r="F440" s="192"/>
      <c r="G440" s="192"/>
      <c r="H440" s="192"/>
      <c r="I440" s="192"/>
      <c r="J440" s="255"/>
      <c r="K440" s="255"/>
    </row>
    <row r="441" spans="1:11" s="252" customFormat="1" x14ac:dyDescent="0.2">
      <c r="A441" s="192"/>
      <c r="B441" s="192"/>
      <c r="C441" s="255"/>
      <c r="D441" s="192"/>
      <c r="E441" s="255"/>
      <c r="F441" s="192"/>
      <c r="G441" s="192"/>
      <c r="H441" s="192"/>
      <c r="I441" s="192"/>
      <c r="J441" s="255"/>
      <c r="K441" s="255"/>
    </row>
    <row r="442" spans="1:11" s="252" customFormat="1" x14ac:dyDescent="0.2">
      <c r="A442" s="192"/>
      <c r="B442" s="192"/>
      <c r="C442" s="255"/>
      <c r="D442" s="192"/>
      <c r="E442" s="255"/>
      <c r="F442" s="192"/>
      <c r="G442" s="192"/>
      <c r="H442" s="192"/>
      <c r="I442" s="192"/>
      <c r="J442" s="255"/>
      <c r="K442" s="255"/>
    </row>
    <row r="443" spans="1:11" s="252" customFormat="1" x14ac:dyDescent="0.2">
      <c r="A443" s="192"/>
      <c r="B443" s="192"/>
      <c r="C443" s="255"/>
      <c r="D443" s="192"/>
      <c r="E443" s="255"/>
      <c r="F443" s="192"/>
      <c r="G443" s="192"/>
      <c r="H443" s="192"/>
      <c r="I443" s="192"/>
      <c r="J443" s="255"/>
      <c r="K443" s="255"/>
    </row>
    <row r="444" spans="1:11" s="252" customFormat="1" x14ac:dyDescent="0.2">
      <c r="A444" s="192"/>
      <c r="B444" s="192"/>
      <c r="C444" s="255"/>
      <c r="D444" s="192"/>
      <c r="E444" s="255"/>
      <c r="F444" s="192"/>
      <c r="G444" s="192"/>
      <c r="H444" s="192"/>
      <c r="I444" s="192"/>
      <c r="J444" s="255"/>
      <c r="K444" s="255"/>
    </row>
    <row r="445" spans="1:11" s="252" customFormat="1" x14ac:dyDescent="0.2">
      <c r="A445" s="192"/>
      <c r="B445" s="192"/>
      <c r="C445" s="255"/>
      <c r="D445" s="192"/>
      <c r="E445" s="255"/>
      <c r="F445" s="192"/>
      <c r="G445" s="192"/>
      <c r="H445" s="192"/>
      <c r="I445" s="192"/>
      <c r="J445" s="255"/>
      <c r="K445" s="255"/>
    </row>
    <row r="446" spans="1:11" s="252" customFormat="1" x14ac:dyDescent="0.2">
      <c r="A446" s="192"/>
      <c r="B446" s="192"/>
      <c r="C446" s="255"/>
      <c r="D446" s="192"/>
      <c r="E446" s="255"/>
      <c r="F446" s="192"/>
      <c r="G446" s="192"/>
      <c r="H446" s="192"/>
      <c r="I446" s="192"/>
      <c r="J446" s="255"/>
      <c r="K446" s="255"/>
    </row>
    <row r="447" spans="1:11" s="252" customFormat="1" x14ac:dyDescent="0.2">
      <c r="A447" s="192"/>
      <c r="B447" s="192"/>
      <c r="C447" s="255"/>
      <c r="D447" s="192"/>
      <c r="E447" s="255"/>
      <c r="F447" s="192"/>
      <c r="G447" s="192"/>
      <c r="H447" s="192"/>
      <c r="I447" s="192"/>
      <c r="J447" s="255"/>
      <c r="K447" s="255"/>
    </row>
    <row r="448" spans="1:11" s="252" customFormat="1" x14ac:dyDescent="0.2">
      <c r="A448" s="192"/>
      <c r="B448" s="192"/>
      <c r="C448" s="255"/>
      <c r="D448" s="192"/>
      <c r="E448" s="255"/>
      <c r="F448" s="192"/>
      <c r="G448" s="192"/>
      <c r="H448" s="192"/>
      <c r="I448" s="192"/>
      <c r="J448" s="255"/>
      <c r="K448" s="255"/>
    </row>
    <row r="449" spans="1:11" s="252" customFormat="1" x14ac:dyDescent="0.2">
      <c r="A449" s="192"/>
      <c r="B449" s="192"/>
      <c r="C449" s="255"/>
      <c r="D449" s="192"/>
      <c r="E449" s="255"/>
      <c r="F449" s="192"/>
      <c r="G449" s="192"/>
      <c r="H449" s="192"/>
      <c r="I449" s="192"/>
      <c r="J449" s="255"/>
      <c r="K449" s="255"/>
    </row>
    <row r="450" spans="1:11" s="252" customFormat="1" x14ac:dyDescent="0.2">
      <c r="A450" s="192"/>
      <c r="B450" s="192"/>
      <c r="C450" s="255"/>
      <c r="D450" s="192"/>
      <c r="E450" s="255"/>
      <c r="F450" s="192"/>
      <c r="G450" s="192"/>
      <c r="H450" s="192"/>
      <c r="I450" s="192"/>
      <c r="J450" s="255"/>
      <c r="K450" s="255"/>
    </row>
    <row r="451" spans="1:11" s="252" customFormat="1" x14ac:dyDescent="0.2">
      <c r="A451" s="192"/>
      <c r="B451" s="192"/>
      <c r="C451" s="255"/>
      <c r="D451" s="192"/>
      <c r="E451" s="255"/>
      <c r="F451" s="192"/>
      <c r="G451" s="192"/>
      <c r="H451" s="192"/>
      <c r="I451" s="192"/>
      <c r="J451" s="255"/>
      <c r="K451" s="255"/>
    </row>
    <row r="452" spans="1:11" s="252" customFormat="1" x14ac:dyDescent="0.2">
      <c r="A452" s="192"/>
      <c r="B452" s="192"/>
      <c r="C452" s="255"/>
      <c r="D452" s="192"/>
      <c r="E452" s="255"/>
      <c r="F452" s="192"/>
      <c r="G452" s="192"/>
      <c r="H452" s="192"/>
      <c r="I452" s="192"/>
      <c r="J452" s="255"/>
      <c r="K452" s="255"/>
    </row>
    <row r="453" spans="1:11" s="252" customFormat="1" x14ac:dyDescent="0.2">
      <c r="A453" s="192"/>
      <c r="B453" s="192"/>
      <c r="C453" s="255"/>
      <c r="D453" s="192"/>
      <c r="E453" s="255"/>
      <c r="F453" s="192"/>
      <c r="G453" s="192"/>
      <c r="H453" s="192"/>
      <c r="I453" s="192"/>
      <c r="J453" s="255"/>
      <c r="K453" s="255"/>
    </row>
    <row r="454" spans="1:11" s="252" customFormat="1" x14ac:dyDescent="0.2">
      <c r="A454" s="192"/>
      <c r="B454" s="192"/>
      <c r="C454" s="255"/>
      <c r="D454" s="192"/>
      <c r="E454" s="255"/>
      <c r="F454" s="192"/>
      <c r="G454" s="192"/>
      <c r="H454" s="192"/>
      <c r="I454" s="192"/>
      <c r="J454" s="255"/>
      <c r="K454" s="255"/>
    </row>
    <row r="455" spans="1:11" s="252" customFormat="1" x14ac:dyDescent="0.2">
      <c r="A455" s="192"/>
      <c r="B455" s="192"/>
      <c r="C455" s="255"/>
      <c r="D455" s="192"/>
      <c r="E455" s="255"/>
      <c r="F455" s="192"/>
      <c r="G455" s="192"/>
      <c r="H455" s="192"/>
      <c r="I455" s="192"/>
      <c r="J455" s="255"/>
      <c r="K455" s="255"/>
    </row>
    <row r="456" spans="1:11" s="252" customFormat="1" x14ac:dyDescent="0.2">
      <c r="A456" s="192"/>
      <c r="B456" s="192"/>
      <c r="C456" s="255"/>
      <c r="D456" s="192"/>
      <c r="E456" s="255"/>
      <c r="F456" s="192"/>
      <c r="G456" s="192"/>
      <c r="H456" s="192"/>
      <c r="I456" s="192"/>
      <c r="J456" s="255"/>
      <c r="K456" s="255"/>
    </row>
    <row r="457" spans="1:11" s="252" customFormat="1" x14ac:dyDescent="0.2">
      <c r="A457" s="192"/>
      <c r="B457" s="192"/>
      <c r="C457" s="255"/>
      <c r="D457" s="192"/>
      <c r="E457" s="255"/>
      <c r="F457" s="192"/>
      <c r="G457" s="192"/>
      <c r="H457" s="192"/>
      <c r="I457" s="192"/>
      <c r="J457" s="255"/>
      <c r="K457" s="255"/>
    </row>
    <row r="458" spans="1:11" s="252" customFormat="1" x14ac:dyDescent="0.2">
      <c r="A458" s="192"/>
      <c r="B458" s="192"/>
      <c r="C458" s="255"/>
      <c r="D458" s="192"/>
      <c r="E458" s="255"/>
      <c r="F458" s="192"/>
      <c r="G458" s="192"/>
      <c r="H458" s="192"/>
      <c r="I458" s="192"/>
      <c r="J458" s="255"/>
      <c r="K458" s="255"/>
    </row>
    <row r="459" spans="1:11" s="252" customFormat="1" x14ac:dyDescent="0.2">
      <c r="A459" s="192"/>
      <c r="B459" s="192"/>
      <c r="C459" s="255"/>
      <c r="D459" s="192"/>
      <c r="E459" s="255"/>
      <c r="F459" s="192"/>
      <c r="G459" s="192"/>
      <c r="H459" s="192"/>
      <c r="I459" s="192"/>
      <c r="J459" s="255"/>
      <c r="K459" s="255"/>
    </row>
    <row r="460" spans="1:11" s="252" customFormat="1" x14ac:dyDescent="0.2">
      <c r="A460" s="192"/>
      <c r="B460" s="192"/>
      <c r="C460" s="255"/>
      <c r="D460" s="192"/>
      <c r="E460" s="255"/>
      <c r="F460" s="192"/>
      <c r="G460" s="192"/>
      <c r="H460" s="192"/>
      <c r="I460" s="192"/>
      <c r="J460" s="255"/>
      <c r="K460" s="255"/>
    </row>
    <row r="461" spans="1:11" s="252" customFormat="1" x14ac:dyDescent="0.2">
      <c r="A461" s="192"/>
      <c r="B461" s="192"/>
      <c r="C461" s="255"/>
      <c r="D461" s="192"/>
      <c r="E461" s="255"/>
      <c r="F461" s="192"/>
      <c r="G461" s="192"/>
      <c r="H461" s="192"/>
      <c r="I461" s="192"/>
      <c r="J461" s="255"/>
      <c r="K461" s="255"/>
    </row>
    <row r="462" spans="1:11" s="252" customFormat="1" x14ac:dyDescent="0.2">
      <c r="A462" s="192"/>
      <c r="B462" s="192"/>
      <c r="C462" s="255"/>
      <c r="D462" s="192"/>
      <c r="E462" s="255"/>
      <c r="F462" s="192"/>
      <c r="G462" s="192"/>
      <c r="H462" s="192"/>
      <c r="I462" s="192"/>
      <c r="J462" s="255"/>
      <c r="K462" s="255"/>
    </row>
    <row r="463" spans="1:11" s="252" customFormat="1" x14ac:dyDescent="0.2">
      <c r="A463" s="192"/>
      <c r="B463" s="192"/>
      <c r="C463" s="255"/>
      <c r="D463" s="192"/>
      <c r="E463" s="255"/>
      <c r="F463" s="192"/>
      <c r="G463" s="192"/>
      <c r="H463" s="192"/>
      <c r="I463" s="192"/>
      <c r="J463" s="255"/>
      <c r="K463" s="255"/>
    </row>
    <row r="464" spans="1:11" s="252" customFormat="1" x14ac:dyDescent="0.2">
      <c r="A464" s="192"/>
      <c r="B464" s="192"/>
      <c r="C464" s="255"/>
      <c r="D464" s="192"/>
      <c r="E464" s="255"/>
      <c r="F464" s="192"/>
      <c r="G464" s="192"/>
      <c r="H464" s="192"/>
      <c r="I464" s="192"/>
      <c r="J464" s="255"/>
      <c r="K464" s="255"/>
    </row>
    <row r="465" spans="1:11" s="252" customFormat="1" x14ac:dyDescent="0.2">
      <c r="A465" s="192"/>
      <c r="B465" s="192"/>
      <c r="C465" s="255"/>
      <c r="D465" s="192"/>
      <c r="E465" s="255"/>
      <c r="F465" s="192"/>
      <c r="G465" s="192"/>
      <c r="H465" s="192"/>
      <c r="I465" s="192"/>
      <c r="J465" s="255"/>
      <c r="K465" s="255"/>
    </row>
    <row r="466" spans="1:11" s="252" customFormat="1" x14ac:dyDescent="0.2">
      <c r="A466" s="192"/>
      <c r="B466" s="192"/>
      <c r="C466" s="255"/>
      <c r="D466" s="192"/>
      <c r="E466" s="255"/>
      <c r="F466" s="192"/>
      <c r="G466" s="192"/>
      <c r="H466" s="192"/>
      <c r="I466" s="192"/>
      <c r="J466" s="255"/>
      <c r="K466" s="255"/>
    </row>
    <row r="467" spans="1:11" s="252" customFormat="1" x14ac:dyDescent="0.2">
      <c r="A467" s="192"/>
      <c r="B467" s="192"/>
      <c r="C467" s="255"/>
      <c r="D467" s="192"/>
      <c r="E467" s="255"/>
      <c r="F467" s="192"/>
      <c r="G467" s="192"/>
      <c r="H467" s="192"/>
      <c r="I467" s="192"/>
      <c r="J467" s="255"/>
      <c r="K467" s="255"/>
    </row>
    <row r="468" spans="1:11" s="252" customFormat="1" x14ac:dyDescent="0.2">
      <c r="A468" s="192"/>
      <c r="B468" s="192"/>
      <c r="C468" s="255"/>
      <c r="D468" s="192"/>
      <c r="E468" s="255"/>
      <c r="F468" s="192"/>
      <c r="G468" s="192"/>
      <c r="H468" s="192"/>
      <c r="I468" s="192"/>
      <c r="J468" s="255"/>
      <c r="K468" s="255"/>
    </row>
    <row r="469" spans="1:11" s="252" customFormat="1" x14ac:dyDescent="0.2">
      <c r="A469" s="192"/>
      <c r="B469" s="192"/>
      <c r="C469" s="255"/>
      <c r="D469" s="192"/>
      <c r="E469" s="255"/>
      <c r="F469" s="192"/>
      <c r="G469" s="192"/>
      <c r="H469" s="192"/>
      <c r="I469" s="192"/>
      <c r="J469" s="255"/>
      <c r="K469" s="255"/>
    </row>
    <row r="470" spans="1:11" s="252" customFormat="1" x14ac:dyDescent="0.2">
      <c r="A470" s="192"/>
      <c r="B470" s="192"/>
      <c r="C470" s="255"/>
      <c r="D470" s="192"/>
      <c r="E470" s="255"/>
      <c r="F470" s="192"/>
      <c r="G470" s="192"/>
      <c r="H470" s="192"/>
      <c r="I470" s="192"/>
      <c r="J470" s="255"/>
      <c r="K470" s="255"/>
    </row>
    <row r="471" spans="1:11" s="252" customFormat="1" x14ac:dyDescent="0.2">
      <c r="A471" s="192"/>
      <c r="B471" s="192"/>
      <c r="C471" s="255"/>
      <c r="D471" s="192"/>
      <c r="E471" s="255"/>
      <c r="F471" s="192"/>
      <c r="G471" s="192"/>
      <c r="H471" s="192"/>
      <c r="I471" s="192"/>
      <c r="J471" s="255"/>
      <c r="K471" s="255"/>
    </row>
    <row r="472" spans="1:11" s="252" customFormat="1" x14ac:dyDescent="0.2">
      <c r="A472" s="192"/>
      <c r="B472" s="192"/>
      <c r="C472" s="255"/>
      <c r="D472" s="192"/>
      <c r="E472" s="255"/>
      <c r="F472" s="192"/>
      <c r="G472" s="192"/>
      <c r="H472" s="192"/>
      <c r="I472" s="192"/>
      <c r="J472" s="255"/>
      <c r="K472" s="255"/>
    </row>
    <row r="473" spans="1:11" s="252" customFormat="1" x14ac:dyDescent="0.2">
      <c r="A473" s="192"/>
      <c r="B473" s="192"/>
      <c r="C473" s="255"/>
      <c r="D473" s="192"/>
      <c r="E473" s="255"/>
      <c r="F473" s="192"/>
      <c r="G473" s="192"/>
      <c r="H473" s="192"/>
      <c r="I473" s="192"/>
      <c r="J473" s="255"/>
      <c r="K473" s="255"/>
    </row>
    <row r="474" spans="1:11" s="252" customFormat="1" x14ac:dyDescent="0.2">
      <c r="A474" s="192"/>
      <c r="B474" s="192"/>
      <c r="C474" s="255"/>
      <c r="D474" s="192"/>
      <c r="E474" s="255"/>
      <c r="F474" s="192"/>
      <c r="G474" s="192"/>
      <c r="H474" s="192"/>
      <c r="I474" s="192"/>
      <c r="J474" s="255"/>
      <c r="K474" s="255"/>
    </row>
    <row r="475" spans="1:11" s="252" customFormat="1" x14ac:dyDescent="0.2">
      <c r="A475" s="192"/>
      <c r="B475" s="192"/>
      <c r="C475" s="255"/>
      <c r="D475" s="192"/>
      <c r="E475" s="255"/>
      <c r="F475" s="192"/>
      <c r="G475" s="192"/>
      <c r="H475" s="192"/>
      <c r="I475" s="192"/>
      <c r="J475" s="255"/>
      <c r="K475" s="255"/>
    </row>
    <row r="476" spans="1:11" s="252" customFormat="1" x14ac:dyDescent="0.2">
      <c r="A476" s="192"/>
      <c r="B476" s="192"/>
      <c r="C476" s="255"/>
      <c r="D476" s="192"/>
      <c r="E476" s="255"/>
      <c r="F476" s="192"/>
      <c r="G476" s="192"/>
      <c r="H476" s="192"/>
      <c r="I476" s="192"/>
      <c r="J476" s="255"/>
      <c r="K476" s="255"/>
    </row>
  </sheetData>
  <sortState ref="A2:L459">
    <sortCondition ref="E2:E459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00B050"/>
  </sheetPr>
  <dimension ref="A1:AU1283"/>
  <sheetViews>
    <sheetView zoomScale="110" zoomScaleNormal="110" zoomScaleSheetLayoutView="80" workbookViewId="0">
      <selection activeCell="E16" sqref="E16"/>
    </sheetView>
  </sheetViews>
  <sheetFormatPr defaultColWidth="9.140625" defaultRowHeight="12.75" outlineLevelRow="1" x14ac:dyDescent="0.2"/>
  <cols>
    <col min="1" max="1" width="3.85546875" style="63" customWidth="1"/>
    <col min="2" max="2" width="23" style="63" customWidth="1"/>
    <col min="3" max="3" width="10.140625" style="63" customWidth="1"/>
    <col min="4" max="4" width="21.7109375" style="63" customWidth="1"/>
    <col min="5" max="5" width="9.7109375" style="63" customWidth="1"/>
    <col min="6" max="6" width="7.7109375" style="63" customWidth="1"/>
    <col min="7" max="9" width="7.28515625" style="63" customWidth="1"/>
    <col min="10" max="10" width="3.7109375" style="63" customWidth="1"/>
    <col min="11" max="13" width="7.28515625" style="63" customWidth="1"/>
    <col min="14" max="14" width="7.140625" style="63" customWidth="1"/>
    <col min="15" max="15" width="5" style="63" customWidth="1"/>
    <col min="16" max="16" width="8.28515625" style="63" customWidth="1"/>
    <col min="17" max="16384" width="9.140625" style="63"/>
  </cols>
  <sheetData>
    <row r="1" spans="1:39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5" x14ac:dyDescent="0.2">
      <c r="A4" s="198"/>
      <c r="B4" s="198"/>
      <c r="C4" s="198"/>
      <c r="D4" s="198"/>
      <c r="E4" s="198"/>
      <c r="F4" s="198"/>
      <c r="G4" s="198"/>
      <c r="H4" s="198"/>
      <c r="I4" s="288" t="s">
        <v>177</v>
      </c>
      <c r="J4" s="288"/>
      <c r="K4" s="288"/>
      <c r="L4" s="288"/>
      <c r="M4" s="288"/>
      <c r="N4" s="288"/>
      <c r="O4" s="288"/>
      <c r="P4" s="288"/>
      <c r="Q4" s="66"/>
      <c r="R4" s="66"/>
      <c r="S4" s="66"/>
      <c r="T4" s="66"/>
    </row>
    <row r="5" spans="1:39" x14ac:dyDescent="0.2">
      <c r="A5" s="18" t="str">
        <f>d_4</f>
        <v>МУЖЧИНЫ</v>
      </c>
      <c r="B5" s="194"/>
      <c r="C5" s="197" t="s">
        <v>158</v>
      </c>
      <c r="D5" s="15">
        <v>18.29</v>
      </c>
      <c r="E5" s="198"/>
      <c r="F5" s="198"/>
      <c r="G5" s="198"/>
      <c r="H5" s="198"/>
      <c r="I5" s="198"/>
      <c r="J5" s="198"/>
      <c r="K5" s="199"/>
      <c r="L5" s="18" t="str">
        <f>d_2</f>
        <v>05.09.2019г.</v>
      </c>
      <c r="M5" s="199"/>
      <c r="N5" s="199"/>
      <c r="O5" s="34" t="s">
        <v>161</v>
      </c>
      <c r="P5" s="15" t="s">
        <v>1262</v>
      </c>
      <c r="Q5" s="66"/>
      <c r="R5" s="66"/>
      <c r="S5" s="66"/>
      <c r="T5" s="66"/>
    </row>
    <row r="6" spans="1:39" x14ac:dyDescent="0.2">
      <c r="A6" s="15" t="s">
        <v>146</v>
      </c>
      <c r="B6" s="141"/>
      <c r="C6" s="197" t="s">
        <v>159</v>
      </c>
      <c r="D6" s="15" t="s">
        <v>218</v>
      </c>
      <c r="E6" s="15"/>
      <c r="F6" s="144"/>
      <c r="G6" s="144"/>
      <c r="H6" s="66"/>
      <c r="I6" s="144"/>
      <c r="J6" s="144"/>
      <c r="L6" s="70"/>
      <c r="M6" s="13"/>
      <c r="N6" s="13"/>
      <c r="O6" s="34" t="s">
        <v>162</v>
      </c>
      <c r="P6" s="19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9" ht="12.75" customHeight="1" x14ac:dyDescent="0.2">
      <c r="A7" s="67"/>
      <c r="C7" s="197" t="s">
        <v>160</v>
      </c>
      <c r="D7" s="18">
        <v>17.77</v>
      </c>
      <c r="E7" s="18"/>
      <c r="L7" s="70"/>
      <c r="M7" s="13"/>
      <c r="N7" s="13"/>
      <c r="O7" s="69"/>
      <c r="P7" s="19" t="str">
        <f>d_5</f>
        <v>г. Сочи, ул. Бзугу 2, ст. им. Славы Метревели</v>
      </c>
      <c r="V7" s="71"/>
      <c r="W7" s="72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9" ht="16.899999999999999" customHeight="1" x14ac:dyDescent="0.2">
      <c r="A8" s="295" t="s">
        <v>54</v>
      </c>
      <c r="B8" s="295" t="s">
        <v>86</v>
      </c>
      <c r="C8" s="295" t="s">
        <v>50</v>
      </c>
      <c r="D8" s="295" t="s">
        <v>78</v>
      </c>
      <c r="E8" s="295" t="s">
        <v>153</v>
      </c>
      <c r="F8" s="295" t="s">
        <v>31</v>
      </c>
      <c r="G8" s="306" t="s">
        <v>7</v>
      </c>
      <c r="H8" s="306"/>
      <c r="I8" s="306"/>
      <c r="J8" s="307" t="s">
        <v>8</v>
      </c>
      <c r="K8" s="303" t="s">
        <v>7</v>
      </c>
      <c r="L8" s="304"/>
      <c r="M8" s="305"/>
      <c r="N8" s="295" t="s">
        <v>32</v>
      </c>
      <c r="O8" s="297" t="s">
        <v>45</v>
      </c>
      <c r="P8" s="297" t="s">
        <v>33</v>
      </c>
    </row>
    <row r="9" spans="1:39" ht="22.9" customHeight="1" x14ac:dyDescent="0.2">
      <c r="A9" s="296"/>
      <c r="B9" s="296"/>
      <c r="C9" s="296"/>
      <c r="D9" s="296"/>
      <c r="E9" s="296"/>
      <c r="F9" s="296"/>
      <c r="G9" s="73">
        <v>1</v>
      </c>
      <c r="H9" s="73">
        <v>2</v>
      </c>
      <c r="I9" s="73">
        <v>3</v>
      </c>
      <c r="J9" s="307"/>
      <c r="K9" s="73">
        <v>4</v>
      </c>
      <c r="L9" s="73">
        <v>5</v>
      </c>
      <c r="M9" s="73">
        <v>6</v>
      </c>
      <c r="N9" s="296"/>
      <c r="O9" s="298"/>
      <c r="P9" s="298"/>
    </row>
    <row r="10" spans="1:39" ht="23.25" customHeight="1" x14ac:dyDescent="0.2">
      <c r="A10" s="212" t="s">
        <v>34</v>
      </c>
      <c r="B10" s="95" t="str">
        <f>VLOOKUP($F10,УЧАСТНИКИ!$A$2:$L$1105,3,FALSE)</f>
        <v>Лаптев Сергей</v>
      </c>
      <c r="C10" s="213" t="str">
        <f>VLOOKUP($F10,УЧАСТНИКИ!$A$2:$L$1105,4,FALSE)</f>
        <v>07.02.1991</v>
      </c>
      <c r="D10" s="97" t="str">
        <f>VLOOKUP($F10,УЧАСТНИКИ!$A$2:$L$1105,5,FALSE)</f>
        <v>Москва Пермский край</v>
      </c>
      <c r="E10" s="214" t="str">
        <f>VLOOKUP($F10,УЧАСТНИКИ!$A$2:$L$1105,8,FALSE)</f>
        <v>МС</v>
      </c>
      <c r="F10" s="212" t="s">
        <v>1113</v>
      </c>
      <c r="G10" s="212"/>
      <c r="H10" s="212"/>
      <c r="I10" s="212"/>
      <c r="J10" s="212"/>
      <c r="K10" s="175"/>
      <c r="L10" s="215"/>
      <c r="M10" s="215"/>
      <c r="N10" s="215"/>
      <c r="O10" s="215"/>
      <c r="P10" s="213" t="str">
        <f>VLOOKUP($F10,УЧАСТНИКИ!$A$2:$L$1105,9,FALSE)</f>
        <v>Л</v>
      </c>
      <c r="Q10" s="79"/>
      <c r="R10" s="79"/>
    </row>
    <row r="11" spans="1:39" s="174" customFormat="1" hidden="1" outlineLevel="1" x14ac:dyDescent="0.2">
      <c r="A11" s="212"/>
      <c r="B11" s="175"/>
      <c r="C11" s="212"/>
      <c r="D11" s="177"/>
      <c r="E11" s="237" t="e">
        <f>VLOOKUP($F11,УЧАСТНИКИ!$A$2:$L$1105,8,FALSE)</f>
        <v>#N/A</v>
      </c>
      <c r="F11" s="212"/>
      <c r="G11" s="212"/>
      <c r="H11" s="212"/>
      <c r="I11" s="212"/>
      <c r="J11" s="212"/>
      <c r="K11" s="175"/>
      <c r="L11" s="240"/>
      <c r="M11" s="240"/>
      <c r="N11" s="240"/>
      <c r="O11" s="240"/>
      <c r="P11" s="212"/>
      <c r="Q11" s="173"/>
      <c r="R11" s="173"/>
    </row>
    <row r="12" spans="1:39" s="174" customFormat="1" ht="25.5" collapsed="1" x14ac:dyDescent="0.2">
      <c r="A12" s="212" t="s">
        <v>35</v>
      </c>
      <c r="B12" s="175" t="str">
        <f>VLOOKUP($F12,УЧАСТНИКИ!$A$2:$L$1105,3,FALSE)</f>
        <v>Павлов Виталий</v>
      </c>
      <c r="C12" s="212" t="str">
        <f>VLOOKUP($F12,УЧАСТНИКИ!$A$2:$L$1105,4,FALSE)</f>
        <v>12.01.1997</v>
      </c>
      <c r="D12" s="177" t="str">
        <f>VLOOKUP($F12,УЧАСТНИКИ!$A$2:$L$1105,5,FALSE)</f>
        <v>Москва Волгоградская область</v>
      </c>
      <c r="E12" s="237" t="str">
        <f>VLOOKUP($F12,УЧАСТНИКИ!$A$2:$L$1105,8,FALSE)</f>
        <v>МС</v>
      </c>
      <c r="F12" s="212" t="s">
        <v>1114</v>
      </c>
      <c r="G12" s="212"/>
      <c r="H12" s="212"/>
      <c r="I12" s="212"/>
      <c r="J12" s="212"/>
      <c r="K12" s="175"/>
      <c r="L12" s="240"/>
      <c r="M12" s="240"/>
      <c r="N12" s="240"/>
      <c r="O12" s="240"/>
      <c r="P12" s="212"/>
      <c r="Q12" s="173"/>
      <c r="R12" s="173"/>
    </row>
    <row r="13" spans="1:39" s="174" customFormat="1" hidden="1" outlineLevel="1" x14ac:dyDescent="0.2">
      <c r="A13" s="212"/>
      <c r="B13" s="175"/>
      <c r="C13" s="212"/>
      <c r="D13" s="177"/>
      <c r="E13" s="237" t="e">
        <f>VLOOKUP($F13,УЧАСТНИКИ!$A$2:$L$1105,8,FALSE)</f>
        <v>#N/A</v>
      </c>
      <c r="F13" s="212"/>
      <c r="G13" s="212"/>
      <c r="H13" s="212"/>
      <c r="I13" s="212"/>
      <c r="J13" s="212"/>
      <c r="K13" s="175"/>
      <c r="L13" s="240"/>
      <c r="M13" s="240"/>
      <c r="N13" s="240"/>
      <c r="O13" s="240"/>
      <c r="P13" s="212"/>
      <c r="Q13" s="173"/>
      <c r="R13" s="173"/>
    </row>
    <row r="14" spans="1:39" ht="21" customHeight="1" collapsed="1" x14ac:dyDescent="0.2">
      <c r="A14" s="212" t="s">
        <v>36</v>
      </c>
      <c r="B14" s="95" t="str">
        <f>VLOOKUP($F14,УЧАСТНИКИ!$A$2:$L$1105,3,FALSE)</f>
        <v>Денисов Иван</v>
      </c>
      <c r="C14" s="213" t="str">
        <f>VLOOKUP($F14,УЧАСТНИКИ!$A$2:$L$1105,4,FALSE)</f>
        <v>05.02.1984</v>
      </c>
      <c r="D14" s="97" t="str">
        <f>VLOOKUP($F14,УЧАСТНИКИ!$A$2:$L$1105,5,FALSE)</f>
        <v xml:space="preserve">Самарская область </v>
      </c>
      <c r="E14" s="214" t="str">
        <f>VLOOKUP($F14,УЧАСТНИКИ!$A$2:$L$1105,8,FALSE)</f>
        <v>МС</v>
      </c>
      <c r="F14" s="212" t="s">
        <v>1179</v>
      </c>
      <c r="G14" s="212"/>
      <c r="H14" s="212"/>
      <c r="I14" s="212"/>
      <c r="J14" s="212"/>
      <c r="K14" s="175"/>
      <c r="L14" s="215"/>
      <c r="M14" s="215"/>
      <c r="N14" s="215"/>
      <c r="O14" s="215"/>
      <c r="P14" s="213" t="str">
        <f>VLOOKUP($F14,УЧАСТНИКИ!$A$2:$L$1105,9,FALSE)</f>
        <v>Л</v>
      </c>
      <c r="Q14" s="79"/>
      <c r="R14" s="79"/>
    </row>
    <row r="15" spans="1:39" hidden="1" outlineLevel="1" x14ac:dyDescent="0.2">
      <c r="A15" s="212"/>
      <c r="B15" s="95"/>
      <c r="C15" s="213"/>
      <c r="D15" s="97"/>
      <c r="E15" s="214" t="e">
        <f>VLOOKUP($F15,УЧАСТНИКИ!$A$2:$L$1105,8,FALSE)</f>
        <v>#N/A</v>
      </c>
      <c r="F15" s="212"/>
      <c r="G15" s="212"/>
      <c r="H15" s="212"/>
      <c r="I15" s="212"/>
      <c r="J15" s="212"/>
      <c r="K15" s="175"/>
      <c r="L15" s="215"/>
      <c r="M15" s="215"/>
      <c r="N15" s="215"/>
      <c r="O15" s="215"/>
      <c r="P15" s="213"/>
      <c r="Q15" s="79"/>
      <c r="R15" s="79"/>
    </row>
    <row r="16" spans="1:39" ht="23.25" customHeight="1" collapsed="1" x14ac:dyDescent="0.2">
      <c r="A16" s="212" t="s">
        <v>37</v>
      </c>
      <c r="B16" s="95" t="str">
        <f>VLOOKUP($F16,УЧАСТНИКИ!$A$2:$L$1105,3,FALSE)</f>
        <v>Ткач Роман</v>
      </c>
      <c r="C16" s="213" t="str">
        <f>VLOOKUP($F16,УЧАСТНИКИ!$A$2:$L$1105,4,FALSE)</f>
        <v>28.07.1991</v>
      </c>
      <c r="D16" s="97" t="str">
        <f>VLOOKUP($F16,УЧАСТНИКИ!$A$2:$L$1105,5,FALSE)</f>
        <v xml:space="preserve">Москва </v>
      </c>
      <c r="E16" s="214" t="str">
        <f>VLOOKUP($F16,УЧАСТНИКИ!$A$2:$L$1105,8,FALSE)</f>
        <v>КМС</v>
      </c>
      <c r="F16" s="212" t="s">
        <v>1119</v>
      </c>
      <c r="G16" s="212"/>
      <c r="H16" s="212"/>
      <c r="I16" s="212"/>
      <c r="J16" s="212"/>
      <c r="K16" s="175"/>
      <c r="L16" s="215"/>
      <c r="M16" s="215"/>
      <c r="N16" s="215"/>
      <c r="O16" s="215"/>
      <c r="P16" s="213" t="s">
        <v>121</v>
      </c>
      <c r="Q16" s="79"/>
      <c r="R16" s="79"/>
    </row>
    <row r="17" spans="1:18" hidden="1" outlineLevel="1" x14ac:dyDescent="0.2">
      <c r="A17" s="212"/>
      <c r="B17" s="95"/>
      <c r="C17" s="213"/>
      <c r="D17" s="97"/>
      <c r="E17" s="214" t="e">
        <f>VLOOKUP($F17,УЧАСТНИКИ!$A$2:$L$1105,8,FALSE)</f>
        <v>#N/A</v>
      </c>
      <c r="F17" s="212"/>
      <c r="G17" s="212"/>
      <c r="H17" s="212"/>
      <c r="I17" s="212"/>
      <c r="J17" s="212"/>
      <c r="K17" s="175"/>
      <c r="L17" s="215"/>
      <c r="M17" s="215"/>
      <c r="N17" s="215"/>
      <c r="O17" s="215"/>
      <c r="P17" s="213"/>
      <c r="Q17" s="79"/>
      <c r="R17" s="79"/>
    </row>
    <row r="18" spans="1:18" ht="25.5" customHeight="1" collapsed="1" x14ac:dyDescent="0.2">
      <c r="A18" s="212" t="s">
        <v>38</v>
      </c>
      <c r="B18" s="95" t="str">
        <f>VLOOKUP($F18,УЧАСТНИКИ!$A$2:$L$1105,3,FALSE)</f>
        <v>Муравьев Виталий</v>
      </c>
      <c r="C18" s="213" t="str">
        <f>VLOOKUP($F18,УЧАСТНИКИ!$A$2:$L$1105,4,FALSE)</f>
        <v>01.10.1993</v>
      </c>
      <c r="D18" s="97" t="str">
        <f>VLOOKUP($F18,УЧАСТНИКИ!$A$2:$L$1105,5,FALSE)</f>
        <v xml:space="preserve">Красноярский край </v>
      </c>
      <c r="E18" s="214" t="str">
        <f>VLOOKUP($F18,УЧАСТНИКИ!$A$2:$L$1105,8,FALSE)</f>
        <v>МС</v>
      </c>
      <c r="F18" s="212" t="s">
        <v>1095</v>
      </c>
      <c r="G18" s="212"/>
      <c r="H18" s="212"/>
      <c r="I18" s="212"/>
      <c r="J18" s="212"/>
      <c r="K18" s="175"/>
      <c r="L18" s="215"/>
      <c r="M18" s="215"/>
      <c r="N18" s="215"/>
      <c r="O18" s="215"/>
      <c r="P18" s="213"/>
      <c r="Q18" s="79"/>
      <c r="R18" s="79"/>
    </row>
    <row r="19" spans="1:18" hidden="1" outlineLevel="1" x14ac:dyDescent="0.2">
      <c r="A19" s="212"/>
      <c r="B19" s="95"/>
      <c r="C19" s="213"/>
      <c r="D19" s="97"/>
      <c r="E19" s="214" t="e">
        <f>VLOOKUP($F19,УЧАСТНИКИ!$A$2:$L$1105,8,FALSE)</f>
        <v>#N/A</v>
      </c>
      <c r="F19" s="212"/>
      <c r="G19" s="212"/>
      <c r="H19" s="212"/>
      <c r="I19" s="212"/>
      <c r="J19" s="212"/>
      <c r="K19" s="175"/>
      <c r="L19" s="215"/>
      <c r="M19" s="215"/>
      <c r="N19" s="215"/>
      <c r="O19" s="215"/>
      <c r="P19" s="213"/>
      <c r="Q19" s="79"/>
      <c r="R19" s="79"/>
    </row>
    <row r="20" spans="1:18" ht="25.5" collapsed="1" x14ac:dyDescent="0.2">
      <c r="A20" s="212" t="s">
        <v>39</v>
      </c>
      <c r="B20" s="95" t="str">
        <f>VLOOKUP($F20,УЧАСТНИКИ!$A$2:$L$1105,3,FALSE)</f>
        <v>Обертышев Денис</v>
      </c>
      <c r="C20" s="213" t="str">
        <f>VLOOKUP($F20,УЧАСТНИКИ!$A$2:$L$1105,4,FALSE)</f>
        <v>16.02.1997</v>
      </c>
      <c r="D20" s="97" t="str">
        <f>VLOOKUP($F20,УЧАСТНИКИ!$A$2:$L$1105,5,FALSE)</f>
        <v>Краснодарский край Самарская область</v>
      </c>
      <c r="E20" s="214" t="str">
        <f>VLOOKUP($F20,УЧАСТНИКИ!$A$2:$L$1105,8,FALSE)</f>
        <v>МС</v>
      </c>
      <c r="F20" s="212" t="s">
        <v>1130</v>
      </c>
      <c r="G20" s="212"/>
      <c r="H20" s="212"/>
      <c r="I20" s="212"/>
      <c r="J20" s="212"/>
      <c r="K20" s="175"/>
      <c r="L20" s="215"/>
      <c r="M20" s="215"/>
      <c r="N20" s="215"/>
      <c r="O20" s="215"/>
      <c r="P20" s="213"/>
      <c r="Q20" s="79"/>
      <c r="R20" s="79"/>
    </row>
    <row r="21" spans="1:18" hidden="1" outlineLevel="1" x14ac:dyDescent="0.2">
      <c r="A21" s="212"/>
      <c r="B21" s="95"/>
      <c r="C21" s="213"/>
      <c r="D21" s="97"/>
      <c r="E21" s="214" t="e">
        <f>VLOOKUP($F21,УЧАСТНИКИ!$A$2:$L$1105,8,FALSE)</f>
        <v>#N/A</v>
      </c>
      <c r="F21" s="212"/>
      <c r="G21" s="212"/>
      <c r="H21" s="212"/>
      <c r="I21" s="212"/>
      <c r="J21" s="212"/>
      <c r="K21" s="175"/>
      <c r="L21" s="215"/>
      <c r="M21" s="215"/>
      <c r="N21" s="215"/>
      <c r="O21" s="215"/>
      <c r="P21" s="213"/>
      <c r="Q21" s="79"/>
      <c r="R21" s="79"/>
    </row>
    <row r="22" spans="1:18" ht="25.5" collapsed="1" x14ac:dyDescent="0.2">
      <c r="A22" s="212" t="s">
        <v>40</v>
      </c>
      <c r="B22" s="95" t="str">
        <f>VLOOKUP($F22,УЧАСТНИКИ!$A$2:$L$1105,3,FALSE)</f>
        <v>Фёдоров Алексей</v>
      </c>
      <c r="C22" s="213" t="str">
        <f>VLOOKUP($F22,УЧАСТНИКИ!$A$2:$L$1105,4,FALSE)</f>
        <v>25.05.1991</v>
      </c>
      <c r="D22" s="97" t="str">
        <f>VLOOKUP($F22,УЧАСТНИКИ!$A$2:$L$1105,5,FALSE)</f>
        <v>Московская область Смоленская область</v>
      </c>
      <c r="E22" s="214" t="str">
        <f>VLOOKUP($F22,УЧАСТНИКИ!$A$2:$L$1105,8,FALSE)</f>
        <v>ЗМС</v>
      </c>
      <c r="F22" s="212" t="s">
        <v>1221</v>
      </c>
      <c r="G22" s="212"/>
      <c r="H22" s="212"/>
      <c r="I22" s="212"/>
      <c r="J22" s="212"/>
      <c r="K22" s="175"/>
      <c r="L22" s="215"/>
      <c r="M22" s="215"/>
      <c r="N22" s="215"/>
      <c r="O22" s="215"/>
      <c r="P22" s="213"/>
      <c r="Q22" s="79"/>
      <c r="R22" s="79"/>
    </row>
    <row r="23" spans="1:18" ht="13.5" hidden="1" customHeight="1" outlineLevel="1" x14ac:dyDescent="0.2">
      <c r="A23" s="212"/>
      <c r="B23" s="95"/>
      <c r="C23" s="213"/>
      <c r="D23" s="95"/>
      <c r="E23" s="214" t="e">
        <f>VLOOKUP($F23,УЧАСТНИКИ!$A$2:$L$1105,8,FALSE)</f>
        <v>#N/A</v>
      </c>
      <c r="F23" s="212"/>
      <c r="G23" s="212"/>
      <c r="H23" s="212"/>
      <c r="I23" s="212"/>
      <c r="J23" s="212"/>
      <c r="K23" s="175"/>
      <c r="L23" s="215"/>
      <c r="M23" s="215"/>
      <c r="N23" s="215"/>
      <c r="O23" s="215"/>
      <c r="P23" s="213"/>
      <c r="Q23" s="79"/>
      <c r="R23" s="79"/>
    </row>
    <row r="24" spans="1:18" ht="13.5" hidden="1" customHeight="1" collapsed="1" x14ac:dyDescent="0.2">
      <c r="A24" s="212" t="s">
        <v>61</v>
      </c>
      <c r="B24" s="95" t="e">
        <f>VLOOKUP($F24,УЧАСТНИКИ!$A$2:$L$1105,3,FALSE)</f>
        <v>#N/A</v>
      </c>
      <c r="C24" s="213" t="e">
        <f>VLOOKUP($F24,УЧАСТНИКИ!$A$2:$L$1105,4,FALSE)</f>
        <v>#N/A</v>
      </c>
      <c r="D24" s="95" t="e">
        <f>VLOOKUP($F24,УЧАСТНИКИ!$A$2:$L$1105,5,FALSE)</f>
        <v>#N/A</v>
      </c>
      <c r="E24" s="214" t="e">
        <f>VLOOKUP($F24,УЧАСТНИКИ!$A$2:$L$1105,8,FALSE)</f>
        <v>#N/A</v>
      </c>
      <c r="F24" s="212"/>
      <c r="G24" s="212"/>
      <c r="H24" s="212"/>
      <c r="I24" s="212"/>
      <c r="J24" s="212"/>
      <c r="K24" s="175"/>
      <c r="L24" s="215"/>
      <c r="M24" s="215"/>
      <c r="N24" s="215"/>
      <c r="O24" s="215"/>
      <c r="P24" s="213" t="e">
        <f>VLOOKUP($F24,УЧАСТНИКИ!$A$2:$L$1105,9,FALSE)</f>
        <v>#N/A</v>
      </c>
      <c r="Q24" s="79"/>
      <c r="R24" s="79"/>
    </row>
    <row r="25" spans="1:18" ht="13.5" hidden="1" customHeight="1" outlineLevel="1" x14ac:dyDescent="0.2">
      <c r="A25" s="212"/>
      <c r="B25" s="95"/>
      <c r="C25" s="213"/>
      <c r="D25" s="95"/>
      <c r="E25" s="214" t="e">
        <f>VLOOKUP($F25,УЧАСТНИКИ!$A$2:$L$1105,8,FALSE)</f>
        <v>#N/A</v>
      </c>
      <c r="F25" s="212"/>
      <c r="G25" s="212"/>
      <c r="H25" s="212"/>
      <c r="I25" s="212"/>
      <c r="J25" s="212"/>
      <c r="K25" s="175"/>
      <c r="L25" s="215"/>
      <c r="M25" s="215"/>
      <c r="N25" s="215"/>
      <c r="O25" s="215"/>
      <c r="P25" s="213"/>
      <c r="Q25" s="79"/>
      <c r="R25" s="79"/>
    </row>
    <row r="26" spans="1:18" ht="13.5" hidden="1" customHeight="1" collapsed="1" x14ac:dyDescent="0.2">
      <c r="A26" s="212" t="s">
        <v>68</v>
      </c>
      <c r="B26" s="95" t="e">
        <f>VLOOKUP($F26,УЧАСТНИКИ!$A$2:$L$1105,3,FALSE)</f>
        <v>#N/A</v>
      </c>
      <c r="C26" s="213" t="e">
        <f>VLOOKUP($F26,УЧАСТНИКИ!$A$2:$L$1105,4,FALSE)</f>
        <v>#N/A</v>
      </c>
      <c r="D26" s="95" t="e">
        <f>VLOOKUP($F26,УЧАСТНИКИ!$A$2:$L$1105,5,FALSE)</f>
        <v>#N/A</v>
      </c>
      <c r="E26" s="214" t="e">
        <f>VLOOKUP($F26,УЧАСТНИКИ!$A$2:$L$1105,8,FALSE)</f>
        <v>#N/A</v>
      </c>
      <c r="F26" s="212"/>
      <c r="G26" s="212"/>
      <c r="H26" s="212"/>
      <c r="I26" s="212"/>
      <c r="J26" s="212"/>
      <c r="K26" s="175"/>
      <c r="L26" s="215"/>
      <c r="M26" s="215"/>
      <c r="N26" s="215"/>
      <c r="O26" s="215"/>
      <c r="P26" s="213" t="e">
        <f>VLOOKUP($F26,УЧАСТНИКИ!$A$2:$L$1105,9,FALSE)</f>
        <v>#N/A</v>
      </c>
      <c r="Q26" s="79"/>
      <c r="R26" s="79"/>
    </row>
    <row r="27" spans="1:18" ht="13.5" hidden="1" customHeight="1" outlineLevel="1" x14ac:dyDescent="0.2">
      <c r="A27" s="212"/>
      <c r="B27" s="95"/>
      <c r="C27" s="213"/>
      <c r="D27" s="95"/>
      <c r="E27" s="214" t="e">
        <f>VLOOKUP($F27,УЧАСТНИКИ!$A$2:$L$1105,8,FALSE)</f>
        <v>#N/A</v>
      </c>
      <c r="F27" s="212"/>
      <c r="G27" s="212"/>
      <c r="H27" s="212"/>
      <c r="I27" s="212"/>
      <c r="J27" s="212"/>
      <c r="K27" s="175"/>
      <c r="L27" s="215"/>
      <c r="M27" s="215"/>
      <c r="N27" s="215"/>
      <c r="O27" s="215"/>
      <c r="P27" s="213"/>
      <c r="Q27" s="79"/>
      <c r="R27" s="79"/>
    </row>
    <row r="28" spans="1:18" ht="13.5" hidden="1" customHeight="1" collapsed="1" x14ac:dyDescent="0.2">
      <c r="A28" s="212" t="s">
        <v>67</v>
      </c>
      <c r="B28" s="95" t="e">
        <f>VLOOKUP($F28,УЧАСТНИКИ!$A$2:$L$1105,3,FALSE)</f>
        <v>#N/A</v>
      </c>
      <c r="C28" s="213" t="e">
        <f>VLOOKUP($F28,УЧАСТНИКИ!$A$2:$L$1105,4,FALSE)</f>
        <v>#N/A</v>
      </c>
      <c r="D28" s="95" t="e">
        <f>VLOOKUP($F28,УЧАСТНИКИ!$A$2:$L$1105,5,FALSE)</f>
        <v>#N/A</v>
      </c>
      <c r="E28" s="214" t="e">
        <f>VLOOKUP($F28,УЧАСТНИКИ!$A$2:$L$1105,8,FALSE)</f>
        <v>#N/A</v>
      </c>
      <c r="F28" s="212"/>
      <c r="G28" s="212"/>
      <c r="H28" s="212"/>
      <c r="I28" s="212"/>
      <c r="J28" s="212"/>
      <c r="K28" s="175"/>
      <c r="L28" s="215"/>
      <c r="M28" s="215"/>
      <c r="N28" s="215"/>
      <c r="O28" s="215"/>
      <c r="P28" s="213" t="e">
        <f>VLOOKUP($F28,УЧАСТНИКИ!$A$2:$L$1105,9,FALSE)</f>
        <v>#N/A</v>
      </c>
      <c r="Q28" s="79"/>
      <c r="R28" s="79"/>
    </row>
    <row r="29" spans="1:18" ht="13.5" hidden="1" customHeight="1" outlineLevel="1" x14ac:dyDescent="0.2">
      <c r="A29" s="212" t="s">
        <v>65</v>
      </c>
      <c r="B29" s="95"/>
      <c r="C29" s="213"/>
      <c r="D29" s="95"/>
      <c r="E29" s="95"/>
      <c r="F29" s="212"/>
      <c r="G29" s="212"/>
      <c r="H29" s="212"/>
      <c r="I29" s="212"/>
      <c r="J29" s="212"/>
      <c r="K29" s="175"/>
      <c r="L29" s="215"/>
      <c r="M29" s="215"/>
      <c r="N29" s="215"/>
      <c r="O29" s="215"/>
      <c r="P29" s="213" t="e">
        <f>VLOOKUP($F29,УЧАСТНИКИ!$A$2:$L$1105,9,FALSE)</f>
        <v>#N/A</v>
      </c>
      <c r="Q29" s="79"/>
      <c r="R29" s="79"/>
    </row>
    <row r="30" spans="1:18" ht="13.5" hidden="1" customHeight="1" collapsed="1" x14ac:dyDescent="0.2">
      <c r="A30" s="212" t="s">
        <v>66</v>
      </c>
      <c r="B30" s="95" t="e">
        <f>VLOOKUP($F30,УЧАСТНИКИ!$A$2:$L$1105,3,FALSE)</f>
        <v>#N/A</v>
      </c>
      <c r="C30" s="213" t="e">
        <f>VLOOKUP($F30,УЧАСТНИКИ!$A$2:$L$1105,4,FALSE)</f>
        <v>#N/A</v>
      </c>
      <c r="D30" s="95" t="e">
        <f>VLOOKUP($F30,УЧАСТНИКИ!$A$2:$L$1105,5,FALSE)</f>
        <v>#N/A</v>
      </c>
      <c r="E30" s="214" t="e">
        <f>VLOOKUP($F30,УЧАСТНИКИ!$A$2:$L$1105,8,FALSE)</f>
        <v>#N/A</v>
      </c>
      <c r="F30" s="212"/>
      <c r="G30" s="212"/>
      <c r="H30" s="212"/>
      <c r="I30" s="212"/>
      <c r="J30" s="212"/>
      <c r="K30" s="175"/>
      <c r="L30" s="215"/>
      <c r="M30" s="215"/>
      <c r="N30" s="215"/>
      <c r="O30" s="215"/>
      <c r="P30" s="213" t="e">
        <f>VLOOKUP($F30,УЧАСТНИКИ!$A$2:$L$1105,9,FALSE)</f>
        <v>#N/A</v>
      </c>
      <c r="Q30" s="79"/>
      <c r="R30" s="79"/>
    </row>
    <row r="31" spans="1:18" ht="13.5" hidden="1" customHeight="1" outlineLevel="1" x14ac:dyDescent="0.2">
      <c r="A31" s="212" t="s">
        <v>63</v>
      </c>
      <c r="B31" s="95"/>
      <c r="C31" s="213"/>
      <c r="D31" s="95"/>
      <c r="E31" s="214" t="e">
        <f>VLOOKUP($F31,УЧАСТНИКИ!$A$2:$L$1105,8,FALSE)</f>
        <v>#N/A</v>
      </c>
      <c r="F31" s="212"/>
      <c r="G31" s="212"/>
      <c r="H31" s="212"/>
      <c r="I31" s="212"/>
      <c r="J31" s="212"/>
      <c r="K31" s="175"/>
      <c r="L31" s="215"/>
      <c r="M31" s="215"/>
      <c r="N31" s="215"/>
      <c r="O31" s="215"/>
      <c r="P31" s="213" t="e">
        <f>VLOOKUP($F31,УЧАСТНИКИ!$A$2:$L$1105,9,FALSE)</f>
        <v>#N/A</v>
      </c>
      <c r="Q31" s="79"/>
      <c r="R31" s="79"/>
    </row>
    <row r="32" spans="1:18" ht="13.5" hidden="1" customHeight="1" collapsed="1" x14ac:dyDescent="0.2">
      <c r="A32" s="212" t="s">
        <v>65</v>
      </c>
      <c r="B32" s="95" t="e">
        <f>VLOOKUP($F32,УЧАСТНИКИ!$A$2:$L$1105,3,FALSE)</f>
        <v>#N/A</v>
      </c>
      <c r="C32" s="213" t="e">
        <f>VLOOKUP($F32,УЧАСТНИКИ!$A$2:$L$1105,4,FALSE)</f>
        <v>#N/A</v>
      </c>
      <c r="D32" s="95" t="e">
        <f>VLOOKUP($F32,УЧАСТНИКИ!$A$2:$L$1105,5,FALSE)</f>
        <v>#N/A</v>
      </c>
      <c r="E32" s="214" t="e">
        <f>VLOOKUP($F32,УЧАСТНИКИ!$A$2:$L$1105,8,FALSE)</f>
        <v>#N/A</v>
      </c>
      <c r="F32" s="212"/>
      <c r="G32" s="212"/>
      <c r="H32" s="212"/>
      <c r="I32" s="212"/>
      <c r="J32" s="212"/>
      <c r="K32" s="175"/>
      <c r="L32" s="215"/>
      <c r="M32" s="215"/>
      <c r="N32" s="215"/>
      <c r="O32" s="215"/>
      <c r="P32" s="213" t="e">
        <f>VLOOKUP($F32,УЧАСТНИКИ!$A$2:$L$1105,9,FALSE)</f>
        <v>#N/A</v>
      </c>
      <c r="Q32" s="79"/>
      <c r="R32" s="79"/>
    </row>
    <row r="33" spans="1:18" ht="13.5" hidden="1" customHeight="1" outlineLevel="1" x14ac:dyDescent="0.2">
      <c r="A33" s="212" t="s">
        <v>69</v>
      </c>
      <c r="B33" s="95"/>
      <c r="C33" s="213"/>
      <c r="D33" s="95"/>
      <c r="E33" s="214" t="e">
        <f>VLOOKUP($F33,УЧАСТНИКИ!$A$2:$L$1105,8,FALSE)</f>
        <v>#N/A</v>
      </c>
      <c r="F33" s="212"/>
      <c r="G33" s="212"/>
      <c r="H33" s="212"/>
      <c r="I33" s="212"/>
      <c r="J33" s="212"/>
      <c r="K33" s="175"/>
      <c r="L33" s="215"/>
      <c r="M33" s="215"/>
      <c r="N33" s="215"/>
      <c r="O33" s="215"/>
      <c r="P33" s="213" t="e">
        <f>VLOOKUP($F33,УЧАСТНИКИ!$A$2:$L$1105,9,FALSE)</f>
        <v>#N/A</v>
      </c>
      <c r="Q33" s="79"/>
      <c r="R33" s="79"/>
    </row>
    <row r="34" spans="1:18" ht="13.5" hidden="1" customHeight="1" collapsed="1" x14ac:dyDescent="0.2">
      <c r="A34" s="212" t="s">
        <v>64</v>
      </c>
      <c r="B34" s="95" t="e">
        <f>VLOOKUP($F34,УЧАСТНИКИ!$A$2:$L$1105,3,FALSE)</f>
        <v>#N/A</v>
      </c>
      <c r="C34" s="213" t="e">
        <f>VLOOKUP($F34,УЧАСТНИКИ!$A$2:$L$1105,4,FALSE)</f>
        <v>#N/A</v>
      </c>
      <c r="D34" s="95" t="e">
        <f>VLOOKUP($F34,УЧАСТНИКИ!$A$2:$L$1105,5,FALSE)</f>
        <v>#N/A</v>
      </c>
      <c r="E34" s="214" t="e">
        <f>VLOOKUP($F34,УЧАСТНИКИ!$A$2:$L$1105,8,FALSE)</f>
        <v>#N/A</v>
      </c>
      <c r="F34" s="212"/>
      <c r="G34" s="212"/>
      <c r="H34" s="212"/>
      <c r="I34" s="212"/>
      <c r="J34" s="212"/>
      <c r="K34" s="175"/>
      <c r="L34" s="215"/>
      <c r="M34" s="215"/>
      <c r="N34" s="215"/>
      <c r="O34" s="215"/>
      <c r="P34" s="213" t="e">
        <f>VLOOKUP($F34,УЧАСТНИКИ!$A$2:$L$1105,9,FALSE)</f>
        <v>#N/A</v>
      </c>
      <c r="Q34" s="79"/>
      <c r="R34" s="79"/>
    </row>
    <row r="35" spans="1:18" ht="13.5" hidden="1" customHeight="1" outlineLevel="1" x14ac:dyDescent="0.2">
      <c r="A35" s="212" t="s">
        <v>71</v>
      </c>
      <c r="B35" s="95"/>
      <c r="C35" s="213"/>
      <c r="D35" s="95"/>
      <c r="E35" s="214" t="e">
        <f>VLOOKUP($F35,УЧАСТНИКИ!$A$2:$L$1105,8,FALSE)</f>
        <v>#N/A</v>
      </c>
      <c r="F35" s="212"/>
      <c r="G35" s="212"/>
      <c r="H35" s="212"/>
      <c r="I35" s="212"/>
      <c r="J35" s="212"/>
      <c r="K35" s="175"/>
      <c r="L35" s="215"/>
      <c r="M35" s="215"/>
      <c r="N35" s="215"/>
      <c r="O35" s="215"/>
      <c r="P35" s="213" t="e">
        <f>VLOOKUP($F35,УЧАСТНИКИ!$A$2:$L$1105,9,FALSE)</f>
        <v>#N/A</v>
      </c>
      <c r="Q35" s="79"/>
      <c r="R35" s="79"/>
    </row>
    <row r="36" spans="1:18" ht="13.5" hidden="1" customHeight="1" collapsed="1" x14ac:dyDescent="0.2">
      <c r="A36" s="212" t="s">
        <v>63</v>
      </c>
      <c r="B36" s="95" t="e">
        <f>VLOOKUP($F36,УЧАСТНИКИ!$A$2:$L$1105,3,FALSE)</f>
        <v>#N/A</v>
      </c>
      <c r="C36" s="213" t="e">
        <f>VLOOKUP($F36,УЧАСТНИКИ!$A$2:$L$1105,4,FALSE)</f>
        <v>#N/A</v>
      </c>
      <c r="D36" s="95" t="e">
        <f>VLOOKUP($F36,УЧАСТНИКИ!$A$2:$L$1105,5,FALSE)</f>
        <v>#N/A</v>
      </c>
      <c r="E36" s="214" t="e">
        <f>VLOOKUP($F36,УЧАСТНИКИ!$A$2:$L$1105,8,FALSE)</f>
        <v>#N/A</v>
      </c>
      <c r="F36" s="212"/>
      <c r="G36" s="212"/>
      <c r="H36" s="212"/>
      <c r="I36" s="212"/>
      <c r="J36" s="212"/>
      <c r="K36" s="175"/>
      <c r="L36" s="215"/>
      <c r="M36" s="215"/>
      <c r="N36" s="215"/>
      <c r="O36" s="215"/>
      <c r="P36" s="213" t="e">
        <f>VLOOKUP($F36,УЧАСТНИКИ!$A$2:$L$1105,9,FALSE)</f>
        <v>#N/A</v>
      </c>
      <c r="Q36" s="79"/>
      <c r="R36" s="79"/>
    </row>
    <row r="37" spans="1:18" ht="13.5" hidden="1" customHeight="1" outlineLevel="1" x14ac:dyDescent="0.2">
      <c r="A37" s="212" t="s">
        <v>67</v>
      </c>
      <c r="B37" s="95"/>
      <c r="C37" s="213"/>
      <c r="D37" s="95"/>
      <c r="E37" s="214" t="e">
        <f>VLOOKUP($F37,УЧАСТНИКИ!$A$2:$L$1105,8,FALSE)</f>
        <v>#N/A</v>
      </c>
      <c r="F37" s="212"/>
      <c r="G37" s="212"/>
      <c r="H37" s="212"/>
      <c r="I37" s="212"/>
      <c r="J37" s="212"/>
      <c r="K37" s="175"/>
      <c r="L37" s="215"/>
      <c r="M37" s="215"/>
      <c r="N37" s="215"/>
      <c r="O37" s="215"/>
      <c r="P37" s="213" t="e">
        <f>VLOOKUP($F37,УЧАСТНИКИ!$A$2:$L$1105,9,FALSE)</f>
        <v>#N/A</v>
      </c>
      <c r="Q37" s="79"/>
      <c r="R37" s="79"/>
    </row>
    <row r="38" spans="1:18" ht="13.5" hidden="1" customHeight="1" collapsed="1" x14ac:dyDescent="0.2">
      <c r="A38" s="212" t="s">
        <v>62</v>
      </c>
      <c r="B38" s="95" t="e">
        <f>VLOOKUP($F38,УЧАСТНИКИ!$A$2:$L$1105,3,FALSE)</f>
        <v>#N/A</v>
      </c>
      <c r="C38" s="213" t="e">
        <f>VLOOKUP($F38,УЧАСТНИКИ!$A$2:$L$1105,4,FALSE)</f>
        <v>#N/A</v>
      </c>
      <c r="D38" s="95" t="e">
        <f>VLOOKUP($F38,УЧАСТНИКИ!$A$2:$L$1105,5,FALSE)</f>
        <v>#N/A</v>
      </c>
      <c r="E38" s="214" t="e">
        <f>VLOOKUP($F38,УЧАСТНИКИ!$A$2:$L$1105,8,FALSE)</f>
        <v>#N/A</v>
      </c>
      <c r="F38" s="212"/>
      <c r="G38" s="212"/>
      <c r="H38" s="212"/>
      <c r="I38" s="212"/>
      <c r="J38" s="212"/>
      <c r="K38" s="175"/>
      <c r="L38" s="215"/>
      <c r="M38" s="215"/>
      <c r="N38" s="215"/>
      <c r="O38" s="215"/>
      <c r="P38" s="213" t="e">
        <f>VLOOKUP($F38,УЧАСТНИКИ!$A$2:$L$1105,9,FALSE)</f>
        <v>#N/A</v>
      </c>
      <c r="Q38" s="79"/>
      <c r="R38" s="79"/>
    </row>
    <row r="39" spans="1:18" ht="13.5" hidden="1" customHeight="1" outlineLevel="1" x14ac:dyDescent="0.2">
      <c r="A39" s="212" t="s">
        <v>65</v>
      </c>
      <c r="B39" s="95"/>
      <c r="C39" s="213"/>
      <c r="D39" s="95"/>
      <c r="E39" s="214" t="e">
        <f>VLOOKUP($F39,УЧАСТНИКИ!$A$2:$L$1105,8,FALSE)</f>
        <v>#N/A</v>
      </c>
      <c r="F39" s="212"/>
      <c r="G39" s="212"/>
      <c r="H39" s="212"/>
      <c r="I39" s="212"/>
      <c r="J39" s="212"/>
      <c r="K39" s="175"/>
      <c r="L39" s="215"/>
      <c r="M39" s="215"/>
      <c r="N39" s="215"/>
      <c r="O39" s="215"/>
      <c r="P39" s="213" t="e">
        <f>VLOOKUP($F39,УЧАСТНИКИ!$A$2:$L$1105,9,FALSE)</f>
        <v>#N/A</v>
      </c>
      <c r="Q39" s="79"/>
      <c r="R39" s="79"/>
    </row>
    <row r="40" spans="1:18" ht="13.5" hidden="1" customHeight="1" collapsed="1" x14ac:dyDescent="0.2">
      <c r="A40" s="212" t="s">
        <v>69</v>
      </c>
      <c r="B40" s="95" t="e">
        <f>VLOOKUP($F40,УЧАСТНИКИ!$A$2:$L$1105,3,FALSE)</f>
        <v>#N/A</v>
      </c>
      <c r="C40" s="213" t="e">
        <f>VLOOKUP($F40,УЧАСТНИКИ!$A$2:$L$1105,4,FALSE)</f>
        <v>#N/A</v>
      </c>
      <c r="D40" s="95" t="e">
        <f>VLOOKUP($F40,УЧАСТНИКИ!$A$2:$L$1105,5,FALSE)</f>
        <v>#N/A</v>
      </c>
      <c r="E40" s="214" t="e">
        <f>VLOOKUP($F40,УЧАСТНИКИ!$A$2:$L$1105,8,FALSE)</f>
        <v>#N/A</v>
      </c>
      <c r="F40" s="212"/>
      <c r="G40" s="212"/>
      <c r="H40" s="212"/>
      <c r="I40" s="212"/>
      <c r="J40" s="212"/>
      <c r="K40" s="175"/>
      <c r="L40" s="215"/>
      <c r="M40" s="215"/>
      <c r="N40" s="215"/>
      <c r="O40" s="215"/>
      <c r="P40" s="213" t="e">
        <f>VLOOKUP($F40,УЧАСТНИКИ!$A$2:$L$1105,9,FALSE)</f>
        <v>#N/A</v>
      </c>
      <c r="Q40" s="79"/>
      <c r="R40" s="79"/>
    </row>
    <row r="41" spans="1:18" ht="13.5" hidden="1" customHeight="1" outlineLevel="1" x14ac:dyDescent="0.2">
      <c r="A41" s="212" t="s">
        <v>63</v>
      </c>
      <c r="B41" s="95"/>
      <c r="C41" s="213"/>
      <c r="D41" s="95"/>
      <c r="E41" s="214" t="e">
        <f>VLOOKUP($F41,УЧАСТНИКИ!$A$2:$L$1105,8,FALSE)</f>
        <v>#N/A</v>
      </c>
      <c r="F41" s="212"/>
      <c r="G41" s="212"/>
      <c r="H41" s="212"/>
      <c r="I41" s="212"/>
      <c r="J41" s="212"/>
      <c r="K41" s="175"/>
      <c r="L41" s="215"/>
      <c r="M41" s="215"/>
      <c r="N41" s="215"/>
      <c r="O41" s="215"/>
      <c r="P41" s="213" t="e">
        <f>VLOOKUP($F41,УЧАСТНИКИ!$A$2:$L$1105,9,FALSE)</f>
        <v>#N/A</v>
      </c>
      <c r="Q41" s="79"/>
      <c r="R41" s="79"/>
    </row>
    <row r="42" spans="1:18" ht="13.5" hidden="1" customHeight="1" collapsed="1" x14ac:dyDescent="0.2">
      <c r="A42" s="212" t="s">
        <v>70</v>
      </c>
      <c r="B42" s="95" t="e">
        <f>VLOOKUP($F42,УЧАСТНИКИ!$A$2:$L$1105,3,FALSE)</f>
        <v>#N/A</v>
      </c>
      <c r="C42" s="213" t="e">
        <f>VLOOKUP($F42,УЧАСТНИКИ!$A$2:$L$1105,4,FALSE)</f>
        <v>#N/A</v>
      </c>
      <c r="D42" s="95" t="e">
        <f>VLOOKUP($F42,УЧАСТНИКИ!$A$2:$L$1105,5,FALSE)</f>
        <v>#N/A</v>
      </c>
      <c r="E42" s="214" t="e">
        <f>VLOOKUP($F42,УЧАСТНИКИ!$A$2:$L$1105,8,FALSE)</f>
        <v>#N/A</v>
      </c>
      <c r="F42" s="212"/>
      <c r="G42" s="212"/>
      <c r="H42" s="212"/>
      <c r="I42" s="212"/>
      <c r="J42" s="212"/>
      <c r="K42" s="175"/>
      <c r="L42" s="215"/>
      <c r="M42" s="215"/>
      <c r="N42" s="215"/>
      <c r="O42" s="215"/>
      <c r="P42" s="213" t="e">
        <f>VLOOKUP($F42,УЧАСТНИКИ!$A$2:$L$1105,9,FALSE)</f>
        <v>#N/A</v>
      </c>
      <c r="Q42" s="79"/>
      <c r="R42" s="79"/>
    </row>
    <row r="43" spans="1:18" ht="13.5" hidden="1" customHeight="1" outlineLevel="1" x14ac:dyDescent="0.2">
      <c r="A43" s="212" t="s">
        <v>69</v>
      </c>
      <c r="B43" s="95"/>
      <c r="C43" s="213"/>
      <c r="D43" s="95"/>
      <c r="E43" s="214" t="e">
        <f>VLOOKUP($F43,УЧАСТНИКИ!$A$2:$L$1105,8,FALSE)</f>
        <v>#N/A</v>
      </c>
      <c r="F43" s="212"/>
      <c r="G43" s="212"/>
      <c r="H43" s="212"/>
      <c r="I43" s="212"/>
      <c r="J43" s="212"/>
      <c r="K43" s="175"/>
      <c r="L43" s="215"/>
      <c r="M43" s="215"/>
      <c r="N43" s="215"/>
      <c r="O43" s="215"/>
      <c r="P43" s="213" t="e">
        <f>VLOOKUP($F43,УЧАСТНИКИ!$A$2:$L$1105,9,FALSE)</f>
        <v>#N/A</v>
      </c>
      <c r="Q43" s="79"/>
      <c r="R43" s="79"/>
    </row>
    <row r="44" spans="1:18" ht="13.5" hidden="1" customHeight="1" collapsed="1" x14ac:dyDescent="0.2">
      <c r="A44" s="212" t="s">
        <v>71</v>
      </c>
      <c r="B44" s="95" t="e">
        <f>VLOOKUP($F44,УЧАСТНИКИ!$A$2:$L$1105,3,FALSE)</f>
        <v>#N/A</v>
      </c>
      <c r="C44" s="213" t="e">
        <f>VLOOKUP($F44,УЧАСТНИКИ!$A$2:$L$1105,4,FALSE)</f>
        <v>#N/A</v>
      </c>
      <c r="D44" s="95" t="e">
        <f>VLOOKUP($F44,УЧАСТНИКИ!$A$2:$L$1105,5,FALSE)</f>
        <v>#N/A</v>
      </c>
      <c r="E44" s="214" t="e">
        <f>VLOOKUP($F44,УЧАСТНИКИ!$A$2:$L$1105,8,FALSE)</f>
        <v>#N/A</v>
      </c>
      <c r="F44" s="212"/>
      <c r="G44" s="212"/>
      <c r="H44" s="212"/>
      <c r="I44" s="212"/>
      <c r="J44" s="212"/>
      <c r="K44" s="175"/>
      <c r="L44" s="215"/>
      <c r="M44" s="215"/>
      <c r="N44" s="215"/>
      <c r="O44" s="215"/>
      <c r="P44" s="213" t="e">
        <f>VLOOKUP($F44,УЧАСТНИКИ!$A$2:$L$1105,9,FALSE)</f>
        <v>#N/A</v>
      </c>
      <c r="Q44" s="79"/>
      <c r="R44" s="79"/>
    </row>
    <row r="45" spans="1:18" ht="13.5" hidden="1" customHeight="1" outlineLevel="1" collapsed="1" x14ac:dyDescent="0.2">
      <c r="A45" s="212" t="s">
        <v>68</v>
      </c>
      <c r="B45" s="95"/>
      <c r="C45" s="213"/>
      <c r="D45" s="95"/>
      <c r="E45" s="214" t="e">
        <f>VLOOKUP($F45,УЧАСТНИКИ!$A$2:$L$1105,8,FALSE)</f>
        <v>#N/A</v>
      </c>
      <c r="F45" s="212"/>
      <c r="G45" s="212"/>
      <c r="H45" s="212"/>
      <c r="I45" s="212"/>
      <c r="J45" s="212"/>
      <c r="K45" s="175"/>
      <c r="L45" s="215"/>
      <c r="M45" s="215"/>
      <c r="N45" s="215"/>
      <c r="O45" s="215"/>
      <c r="P45" s="213" t="e">
        <f>VLOOKUP($F45,УЧАСТНИКИ!$A$2:$L$1105,9,FALSE)</f>
        <v>#N/A</v>
      </c>
      <c r="Q45" s="79"/>
      <c r="R45" s="79"/>
    </row>
    <row r="46" spans="1:18" ht="13.5" hidden="1" customHeight="1" collapsed="1" x14ac:dyDescent="0.2">
      <c r="A46" s="212" t="s">
        <v>72</v>
      </c>
      <c r="B46" s="95" t="e">
        <f>VLOOKUP($F46,УЧАСТНИКИ!$A$2:$L$1105,3,FALSE)</f>
        <v>#N/A</v>
      </c>
      <c r="C46" s="213" t="e">
        <f>VLOOKUP($F46,УЧАСТНИКИ!$A$2:$L$1105,4,FALSE)</f>
        <v>#N/A</v>
      </c>
      <c r="D46" s="95" t="e">
        <f>VLOOKUP($F46,УЧАСТНИКИ!$A$2:$L$1105,5,FALSE)</f>
        <v>#N/A</v>
      </c>
      <c r="E46" s="214" t="e">
        <f>VLOOKUP($F46,УЧАСТНИКИ!$A$2:$L$1105,8,FALSE)</f>
        <v>#N/A</v>
      </c>
      <c r="F46" s="212"/>
      <c r="G46" s="212"/>
      <c r="H46" s="212"/>
      <c r="I46" s="212"/>
      <c r="J46" s="212"/>
      <c r="K46" s="175"/>
      <c r="L46" s="215"/>
      <c r="M46" s="215"/>
      <c r="N46" s="215"/>
      <c r="O46" s="215"/>
      <c r="P46" s="213" t="e">
        <f>VLOOKUP($F46,УЧАСТНИКИ!$A$2:$L$1105,9,FALSE)</f>
        <v>#N/A</v>
      </c>
      <c r="Q46" s="79"/>
      <c r="R46" s="79"/>
    </row>
    <row r="47" spans="1:18" ht="13.5" hidden="1" customHeight="1" outlineLevel="1" x14ac:dyDescent="0.2">
      <c r="A47" s="212"/>
      <c r="B47" s="95"/>
      <c r="C47" s="213"/>
      <c r="D47" s="95"/>
      <c r="E47" s="214" t="e">
        <f>VLOOKUP($F47,УЧАСТНИКИ!$A$2:$L$1105,8,FALSE)</f>
        <v>#N/A</v>
      </c>
      <c r="F47" s="212"/>
      <c r="G47" s="212"/>
      <c r="H47" s="212"/>
      <c r="I47" s="212"/>
      <c r="J47" s="212"/>
      <c r="K47" s="175"/>
      <c r="L47" s="215"/>
      <c r="M47" s="215"/>
      <c r="N47" s="215"/>
      <c r="O47" s="215"/>
      <c r="P47" s="213" t="e">
        <f>VLOOKUP($F47,УЧАСТНИКИ!$A$2:$L$1105,9,FALSE)</f>
        <v>#N/A</v>
      </c>
      <c r="Q47" s="79"/>
      <c r="R47" s="79"/>
    </row>
    <row r="48" spans="1:18" ht="13.5" hidden="1" customHeight="1" collapsed="1" x14ac:dyDescent="0.2">
      <c r="A48" s="212" t="s">
        <v>73</v>
      </c>
      <c r="B48" s="95" t="e">
        <f>VLOOKUP($F48,УЧАСТНИКИ!$A$2:$L$1105,3,FALSE)</f>
        <v>#N/A</v>
      </c>
      <c r="C48" s="213" t="e">
        <f>VLOOKUP($F48,УЧАСТНИКИ!$A$2:$L$1105,4,FALSE)</f>
        <v>#N/A</v>
      </c>
      <c r="D48" s="95" t="e">
        <f>VLOOKUP($F48,УЧАСТНИКИ!$A$2:$L$1105,5,FALSE)</f>
        <v>#N/A</v>
      </c>
      <c r="E48" s="214" t="e">
        <f>VLOOKUP($F48,УЧАСТНИКИ!$A$2:$L$1105,8,FALSE)</f>
        <v>#N/A</v>
      </c>
      <c r="F48" s="212"/>
      <c r="G48" s="212"/>
      <c r="H48" s="212"/>
      <c r="I48" s="212"/>
      <c r="J48" s="212"/>
      <c r="K48" s="175"/>
      <c r="L48" s="215"/>
      <c r="M48" s="215"/>
      <c r="N48" s="215"/>
      <c r="O48" s="215"/>
      <c r="P48" s="213" t="e">
        <f>VLOOKUP($F48,УЧАСТНИКИ!$A$2:$L$1105,9,FALSE)</f>
        <v>#N/A</v>
      </c>
      <c r="Q48" s="79"/>
      <c r="R48" s="79"/>
    </row>
    <row r="49" spans="1:47" ht="13.5" hidden="1" customHeight="1" outlineLevel="1" x14ac:dyDescent="0.2">
      <c r="A49" s="212"/>
      <c r="B49" s="95"/>
      <c r="C49" s="213"/>
      <c r="D49" s="95"/>
      <c r="E49" s="214" t="e">
        <f>VLOOKUP($F49,УЧАСТНИКИ!$A$2:$L$1105,8,FALSE)</f>
        <v>#N/A</v>
      </c>
      <c r="F49" s="212"/>
      <c r="G49" s="212"/>
      <c r="H49" s="212"/>
      <c r="I49" s="212"/>
      <c r="J49" s="212"/>
      <c r="K49" s="175"/>
      <c r="L49" s="215"/>
      <c r="M49" s="215"/>
      <c r="N49" s="215"/>
      <c r="O49" s="215"/>
      <c r="P49" s="213" t="e">
        <f>VLOOKUP($F49,УЧАСТНИКИ!$A$2:$L$1105,9,FALSE)</f>
        <v>#N/A</v>
      </c>
      <c r="Q49" s="79"/>
      <c r="R49" s="79"/>
    </row>
    <row r="50" spans="1:47" ht="13.5" hidden="1" customHeight="1" collapsed="1" x14ac:dyDescent="0.2">
      <c r="A50" s="212" t="s">
        <v>74</v>
      </c>
      <c r="B50" s="95" t="e">
        <f>VLOOKUP($F50,УЧАСТНИКИ!$A$2:$L$1105,3,FALSE)</f>
        <v>#N/A</v>
      </c>
      <c r="C50" s="213" t="e">
        <f>VLOOKUP($F50,УЧАСТНИКИ!$A$2:$L$1105,4,FALSE)</f>
        <v>#N/A</v>
      </c>
      <c r="D50" s="95" t="e">
        <f>VLOOKUP($F50,УЧАСТНИКИ!$A$2:$L$1105,5,FALSE)</f>
        <v>#N/A</v>
      </c>
      <c r="E50" s="214" t="e">
        <f>VLOOKUP($F50,УЧАСТНИКИ!$A$2:$L$1105,8,FALSE)</f>
        <v>#N/A</v>
      </c>
      <c r="F50" s="212"/>
      <c r="G50" s="212"/>
      <c r="H50" s="212"/>
      <c r="I50" s="212"/>
      <c r="J50" s="212"/>
      <c r="K50" s="175"/>
      <c r="L50" s="215"/>
      <c r="M50" s="215"/>
      <c r="N50" s="215"/>
      <c r="O50" s="215"/>
      <c r="P50" s="213" t="e">
        <f>VLOOKUP($F50,УЧАСТНИКИ!$A$2:$L$1105,9,FALSE)</f>
        <v>#N/A</v>
      </c>
      <c r="Q50" s="79"/>
      <c r="R50" s="79"/>
    </row>
    <row r="51" spans="1:47" ht="13.5" hidden="1" customHeight="1" outlineLevel="1" x14ac:dyDescent="0.2">
      <c r="A51" s="74"/>
      <c r="B51" s="75"/>
      <c r="C51" s="78"/>
      <c r="D51" s="75"/>
      <c r="E51" s="138" t="e">
        <f>VLOOKUP($F51,УЧАСТНИКИ!$A$2:$L$1105,8,FALSE)</f>
        <v>#N/A</v>
      </c>
      <c r="F51" s="74"/>
      <c r="G51" s="74"/>
      <c r="H51" s="74"/>
      <c r="I51" s="74"/>
      <c r="J51" s="74"/>
      <c r="K51" s="76"/>
      <c r="L51" s="77"/>
      <c r="M51" s="77"/>
      <c r="N51" s="77"/>
      <c r="O51" s="77"/>
      <c r="P51" s="78" t="e">
        <f>VLOOKUP($F51,УЧАСТНИКИ!$A$2:$L$1105,9,FALSE)</f>
        <v>#N/A</v>
      </c>
      <c r="Q51" s="79"/>
      <c r="R51" s="79"/>
    </row>
    <row r="52" spans="1:47" ht="13.5" hidden="1" customHeight="1" collapsed="1" x14ac:dyDescent="0.2">
      <c r="A52" s="74" t="s">
        <v>22</v>
      </c>
      <c r="B52" s="75" t="e">
        <f>VLOOKUP($F52,УЧАСТНИКИ!$A$2:$L$1105,3,FALSE)</f>
        <v>#N/A</v>
      </c>
      <c r="C52" s="78" t="e">
        <f>VLOOKUP($F52,УЧАСТНИКИ!$A$2:$L$1105,4,FALSE)</f>
        <v>#N/A</v>
      </c>
      <c r="D52" s="75" t="e">
        <f>VLOOKUP($F52,УЧАСТНИКИ!$A$2:$L$1105,5,FALSE)</f>
        <v>#N/A</v>
      </c>
      <c r="E52" s="138" t="e">
        <f>VLOOKUP($F52,УЧАСТНИКИ!$A$2:$L$1105,8,FALSE)</f>
        <v>#N/A</v>
      </c>
      <c r="F52" s="74"/>
      <c r="G52" s="74"/>
      <c r="H52" s="74"/>
      <c r="I52" s="74"/>
      <c r="J52" s="74"/>
      <c r="K52" s="76"/>
      <c r="L52" s="77"/>
      <c r="M52" s="77"/>
      <c r="N52" s="77"/>
      <c r="O52" s="77"/>
      <c r="P52" s="78" t="e">
        <f>VLOOKUP($F52,УЧАСТНИКИ!$A$2:$L$1105,9,FALSE)</f>
        <v>#N/A</v>
      </c>
      <c r="Q52" s="79"/>
      <c r="R52" s="79"/>
    </row>
    <row r="53" spans="1:47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47" x14ac:dyDescent="0.2">
      <c r="A54" s="300" t="s">
        <v>3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</row>
    <row r="55" spans="1:47" x14ac:dyDescent="0.2">
      <c r="A55" s="300" t="s">
        <v>4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</row>
    <row r="56" spans="1:47" x14ac:dyDescent="0.2">
      <c r="A56" s="302" t="s">
        <v>5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</row>
    <row r="57" spans="1:47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47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47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47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47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47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47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47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  <row r="1001" spans="1:1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</row>
    <row r="1002" spans="1:1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</row>
    <row r="1003" spans="1:1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</row>
    <row r="1004" spans="1:1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</row>
    <row r="1005" spans="1:1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</row>
    <row r="1006" spans="1:1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</row>
    <row r="1007" spans="1:1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</row>
    <row r="1008" spans="1:1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</row>
    <row r="1009" spans="1:1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</row>
    <row r="1010" spans="1:1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</row>
    <row r="1011" spans="1:1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</row>
    <row r="1012" spans="1:1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</row>
    <row r="1013" spans="1:1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</row>
    <row r="1014" spans="1:1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</row>
    <row r="1015" spans="1:11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</row>
    <row r="1016" spans="1:11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</row>
    <row r="1017" spans="1:11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</row>
    <row r="1018" spans="1:11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</row>
    <row r="1019" spans="1:11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</row>
    <row r="1020" spans="1:11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</row>
    <row r="1021" spans="1:11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</row>
    <row r="1022" spans="1:1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</row>
    <row r="1023" spans="1:1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</row>
    <row r="1024" spans="1:1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</row>
    <row r="1025" spans="1:11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</row>
    <row r="1026" spans="1:11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</row>
    <row r="1027" spans="1:11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</row>
    <row r="1028" spans="1:11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</row>
    <row r="1029" spans="1:11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</row>
    <row r="1030" spans="1:11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</row>
    <row r="1031" spans="1:11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</row>
    <row r="1032" spans="1:11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</row>
    <row r="1033" spans="1:11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</row>
    <row r="1034" spans="1:11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</row>
    <row r="1035" spans="1:11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</row>
    <row r="1036" spans="1:11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</row>
    <row r="1037" spans="1:11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</row>
    <row r="1038" spans="1:11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</row>
    <row r="1039" spans="1:11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</row>
    <row r="1040" spans="1:11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</row>
    <row r="1041" spans="1:11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</row>
    <row r="1042" spans="1:11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</row>
    <row r="1044" spans="1:11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</row>
    <row r="1045" spans="1:11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</row>
    <row r="1046" spans="1:11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</row>
    <row r="1047" spans="1:11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</row>
    <row r="1048" spans="1:11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</row>
    <row r="1049" spans="1:11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</row>
    <row r="1050" spans="1:11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</row>
    <row r="1051" spans="1:11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</row>
    <row r="1052" spans="1:11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</row>
    <row r="1053" spans="1:11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</row>
    <row r="1054" spans="1:11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</row>
    <row r="1055" spans="1:11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</row>
    <row r="1056" spans="1:11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</row>
    <row r="1057" spans="1:11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</row>
    <row r="1058" spans="1:11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</row>
    <row r="1059" spans="1:11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</row>
    <row r="1060" spans="1:11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</row>
    <row r="1061" spans="1:11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</row>
    <row r="1062" spans="1:11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</row>
    <row r="1063" spans="1:11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</row>
    <row r="1064" spans="1:11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</row>
    <row r="1065" spans="1:11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</row>
    <row r="1066" spans="1:11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</row>
    <row r="1067" spans="1:11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</row>
    <row r="1068" spans="1:11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</row>
    <row r="1069" spans="1:11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</row>
    <row r="1070" spans="1:11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</row>
    <row r="1071" spans="1:11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</row>
    <row r="1072" spans="1:11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</row>
    <row r="1073" spans="1:11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</row>
    <row r="1074" spans="1:11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</row>
    <row r="1075" spans="1:11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</row>
    <row r="1076" spans="1:11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</row>
    <row r="1077" spans="1:11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</row>
    <row r="1078" spans="1:11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</row>
    <row r="1079" spans="1:11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</row>
    <row r="1080" spans="1:11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</row>
    <row r="1081" spans="1:11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</row>
    <row r="1082" spans="1:11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</row>
    <row r="1083" spans="1:11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</row>
    <row r="1084" spans="1:11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</row>
    <row r="1085" spans="1:11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</row>
    <row r="1086" spans="1:11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</row>
    <row r="1087" spans="1:11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</row>
    <row r="1088" spans="1:11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</row>
    <row r="1089" spans="1:11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</row>
    <row r="1090" spans="1:11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</row>
    <row r="1091" spans="1:11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</row>
    <row r="1092" spans="1:11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</row>
    <row r="1093" spans="1:11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</row>
    <row r="1094" spans="1:11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</row>
    <row r="1095" spans="1:11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</row>
    <row r="1096" spans="1:11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</row>
    <row r="1097" spans="1:11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</row>
    <row r="1098" spans="1:11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</row>
    <row r="1099" spans="1:11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</row>
    <row r="1100" spans="1:11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</row>
    <row r="1101" spans="1:11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</row>
    <row r="1102" spans="1:11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</row>
    <row r="1103" spans="1:11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</row>
    <row r="1104" spans="1:11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</row>
    <row r="1105" spans="1:11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</row>
    <row r="1106" spans="1:11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</row>
    <row r="1107" spans="1:11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</row>
    <row r="1108" spans="1:11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</row>
    <row r="1109" spans="1:11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</row>
    <row r="1110" spans="1:11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</row>
    <row r="1111" spans="1:11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</row>
    <row r="1112" spans="1:11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</row>
    <row r="1113" spans="1:11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</row>
    <row r="1114" spans="1:11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</row>
    <row r="1115" spans="1:11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</row>
    <row r="1116" spans="1:11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</row>
    <row r="1117" spans="1:11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</row>
    <row r="1118" spans="1:11" x14ac:dyDescent="0.2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</row>
    <row r="1119" spans="1:11" x14ac:dyDescent="0.2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</row>
    <row r="1120" spans="1:11" x14ac:dyDescent="0.2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</row>
    <row r="1121" spans="1:11" x14ac:dyDescent="0.2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</row>
    <row r="1122" spans="1:11" x14ac:dyDescent="0.2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</row>
    <row r="1123" spans="1:11" x14ac:dyDescent="0.2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</row>
    <row r="1124" spans="1:11" x14ac:dyDescent="0.2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</row>
    <row r="1125" spans="1:11" x14ac:dyDescent="0.2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</row>
    <row r="1126" spans="1:11" x14ac:dyDescent="0.2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</row>
    <row r="1127" spans="1:11" x14ac:dyDescent="0.2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</row>
    <row r="1128" spans="1:11" x14ac:dyDescent="0.2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</row>
    <row r="1129" spans="1:11" x14ac:dyDescent="0.2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</row>
    <row r="1130" spans="1:11" x14ac:dyDescent="0.2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</row>
    <row r="1131" spans="1:11" x14ac:dyDescent="0.2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</row>
    <row r="1132" spans="1:11" x14ac:dyDescent="0.2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</row>
    <row r="1133" spans="1:11" x14ac:dyDescent="0.2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</row>
    <row r="1134" spans="1:11" x14ac:dyDescent="0.2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</row>
    <row r="1135" spans="1:11" x14ac:dyDescent="0.2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</row>
    <row r="1136" spans="1:11" x14ac:dyDescent="0.2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</row>
    <row r="1137" spans="1:11" x14ac:dyDescent="0.2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</row>
    <row r="1138" spans="1:11" x14ac:dyDescent="0.2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</row>
    <row r="1139" spans="1:11" x14ac:dyDescent="0.2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</row>
    <row r="1140" spans="1:11" x14ac:dyDescent="0.2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</row>
    <row r="1141" spans="1:11" x14ac:dyDescent="0.2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</row>
    <row r="1142" spans="1:11" x14ac:dyDescent="0.2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</row>
    <row r="1143" spans="1:11" x14ac:dyDescent="0.2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</row>
    <row r="1144" spans="1:11" x14ac:dyDescent="0.2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</row>
    <row r="1145" spans="1:11" x14ac:dyDescent="0.2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</row>
    <row r="1146" spans="1:11" x14ac:dyDescent="0.2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</row>
    <row r="1147" spans="1:11" x14ac:dyDescent="0.2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</row>
    <row r="1148" spans="1:11" x14ac:dyDescent="0.2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</row>
    <row r="1149" spans="1:11" x14ac:dyDescent="0.2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</row>
    <row r="1150" spans="1:11" x14ac:dyDescent="0.2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</row>
    <row r="1151" spans="1:11" x14ac:dyDescent="0.2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</row>
    <row r="1152" spans="1:11" x14ac:dyDescent="0.2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</row>
    <row r="1153" spans="1:11" x14ac:dyDescent="0.2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</row>
    <row r="1154" spans="1:11" x14ac:dyDescent="0.2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</row>
    <row r="1155" spans="1:11" x14ac:dyDescent="0.2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</row>
    <row r="1156" spans="1:11" x14ac:dyDescent="0.2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</row>
    <row r="1157" spans="1:11" x14ac:dyDescent="0.2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</row>
    <row r="1158" spans="1:11" x14ac:dyDescent="0.2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</row>
    <row r="1159" spans="1:11" x14ac:dyDescent="0.2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</row>
    <row r="1160" spans="1:11" x14ac:dyDescent="0.2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</row>
    <row r="1161" spans="1:11" x14ac:dyDescent="0.2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</row>
    <row r="1162" spans="1:11" x14ac:dyDescent="0.2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</row>
    <row r="1163" spans="1:11" x14ac:dyDescent="0.2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</row>
    <row r="1164" spans="1:11" x14ac:dyDescent="0.2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</row>
    <row r="1165" spans="1:11" x14ac:dyDescent="0.2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</row>
    <row r="1166" spans="1:11" x14ac:dyDescent="0.2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</row>
    <row r="1167" spans="1:11" x14ac:dyDescent="0.2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</row>
    <row r="1168" spans="1:11" x14ac:dyDescent="0.2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</row>
    <row r="1169" spans="1:11" x14ac:dyDescent="0.2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</row>
    <row r="1170" spans="1:11" x14ac:dyDescent="0.2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</row>
    <row r="1171" spans="1:11" x14ac:dyDescent="0.2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</row>
    <row r="1172" spans="1:11" x14ac:dyDescent="0.2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</row>
    <row r="1173" spans="1:11" x14ac:dyDescent="0.2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</row>
    <row r="1174" spans="1:11" x14ac:dyDescent="0.2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</row>
    <row r="1175" spans="1:11" x14ac:dyDescent="0.2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</row>
    <row r="1176" spans="1:11" x14ac:dyDescent="0.2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</row>
    <row r="1177" spans="1:11" x14ac:dyDescent="0.2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</row>
    <row r="1178" spans="1:11" x14ac:dyDescent="0.2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</row>
    <row r="1179" spans="1:11" x14ac:dyDescent="0.2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</row>
    <row r="1180" spans="1:11" x14ac:dyDescent="0.2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</row>
    <row r="1181" spans="1:11" x14ac:dyDescent="0.2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</row>
    <row r="1182" spans="1:11" x14ac:dyDescent="0.2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</row>
    <row r="1183" spans="1:11" x14ac:dyDescent="0.2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</row>
    <row r="1184" spans="1:11" x14ac:dyDescent="0.2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</row>
    <row r="1185" spans="1:11" x14ac:dyDescent="0.2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</row>
    <row r="1186" spans="1:11" x14ac:dyDescent="0.2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</row>
    <row r="1187" spans="1:11" x14ac:dyDescent="0.2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</row>
    <row r="1188" spans="1:11" x14ac:dyDescent="0.2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</row>
    <row r="1189" spans="1:11" x14ac:dyDescent="0.2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</row>
    <row r="1190" spans="1:11" x14ac:dyDescent="0.2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</row>
    <row r="1191" spans="1:11" x14ac:dyDescent="0.2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</row>
    <row r="1192" spans="1:11" x14ac:dyDescent="0.2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</row>
    <row r="1193" spans="1:11" x14ac:dyDescent="0.2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</row>
    <row r="1194" spans="1:11" x14ac:dyDescent="0.2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</row>
    <row r="1195" spans="1:11" x14ac:dyDescent="0.2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</row>
    <row r="1196" spans="1:11" x14ac:dyDescent="0.2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</row>
    <row r="1197" spans="1:11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</row>
    <row r="1198" spans="1:11" x14ac:dyDescent="0.2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</row>
    <row r="1199" spans="1:11" x14ac:dyDescent="0.2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</row>
    <row r="1200" spans="1:11" x14ac:dyDescent="0.2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</row>
    <row r="1201" spans="1:11" x14ac:dyDescent="0.2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</row>
    <row r="1202" spans="1:11" x14ac:dyDescent="0.2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</row>
    <row r="1203" spans="1:11" x14ac:dyDescent="0.2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</row>
    <row r="1204" spans="1:11" x14ac:dyDescent="0.2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</row>
    <row r="1205" spans="1:11" x14ac:dyDescent="0.2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</row>
    <row r="1206" spans="1:11" x14ac:dyDescent="0.2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</row>
    <row r="1207" spans="1:11" x14ac:dyDescent="0.2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</row>
    <row r="1208" spans="1:11" x14ac:dyDescent="0.2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</row>
    <row r="1209" spans="1:11" x14ac:dyDescent="0.2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</row>
    <row r="1210" spans="1:11" x14ac:dyDescent="0.2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</row>
    <row r="1211" spans="1:11" x14ac:dyDescent="0.2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</row>
    <row r="1212" spans="1:11" x14ac:dyDescent="0.2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</row>
    <row r="1213" spans="1:11" x14ac:dyDescent="0.2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</row>
    <row r="1214" spans="1:11" x14ac:dyDescent="0.2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</row>
    <row r="1215" spans="1:11" x14ac:dyDescent="0.2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</row>
    <row r="1216" spans="1:11" x14ac:dyDescent="0.2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</row>
    <row r="1217" spans="1:11" x14ac:dyDescent="0.2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</row>
    <row r="1218" spans="1:11" x14ac:dyDescent="0.2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</row>
    <row r="1219" spans="1:11" x14ac:dyDescent="0.2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</row>
    <row r="1220" spans="1:11" x14ac:dyDescent="0.2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</row>
    <row r="1221" spans="1:11" x14ac:dyDescent="0.2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</row>
    <row r="1222" spans="1:11" x14ac:dyDescent="0.2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</row>
    <row r="1223" spans="1:11" x14ac:dyDescent="0.2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</row>
    <row r="1224" spans="1:11" x14ac:dyDescent="0.2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</row>
    <row r="1225" spans="1:11" x14ac:dyDescent="0.2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</row>
    <row r="1226" spans="1:11" x14ac:dyDescent="0.2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</row>
    <row r="1227" spans="1:11" x14ac:dyDescent="0.2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</row>
    <row r="1228" spans="1:11" x14ac:dyDescent="0.2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</row>
    <row r="1229" spans="1:11" x14ac:dyDescent="0.2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</row>
    <row r="1230" spans="1:11" x14ac:dyDescent="0.2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</row>
    <row r="1231" spans="1:11" x14ac:dyDescent="0.2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</row>
    <row r="1232" spans="1:11" x14ac:dyDescent="0.2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</row>
    <row r="1233" spans="1:11" x14ac:dyDescent="0.2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</row>
    <row r="1234" spans="1:11" x14ac:dyDescent="0.2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</row>
    <row r="1235" spans="1:11" x14ac:dyDescent="0.2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</row>
    <row r="1236" spans="1:11" x14ac:dyDescent="0.2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</row>
    <row r="1237" spans="1:11" x14ac:dyDescent="0.2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</row>
    <row r="1238" spans="1:11" x14ac:dyDescent="0.2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</row>
    <row r="1239" spans="1:11" x14ac:dyDescent="0.2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</row>
    <row r="1240" spans="1:11" x14ac:dyDescent="0.2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</row>
    <row r="1241" spans="1:11" x14ac:dyDescent="0.2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</row>
    <row r="1242" spans="1:11" x14ac:dyDescent="0.2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</row>
    <row r="1243" spans="1:11" x14ac:dyDescent="0.2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</row>
    <row r="1244" spans="1:11" x14ac:dyDescent="0.2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</row>
    <row r="1245" spans="1:11" x14ac:dyDescent="0.2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</row>
    <row r="1246" spans="1:11" x14ac:dyDescent="0.2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</row>
    <row r="1247" spans="1:11" x14ac:dyDescent="0.2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</row>
    <row r="1248" spans="1:11" x14ac:dyDescent="0.2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</row>
    <row r="1249" spans="1:11" x14ac:dyDescent="0.2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</row>
    <row r="1250" spans="1:11" x14ac:dyDescent="0.2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</row>
    <row r="1251" spans="1:11" x14ac:dyDescent="0.2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</row>
    <row r="1252" spans="1:11" x14ac:dyDescent="0.2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</row>
    <row r="1253" spans="1:11" x14ac:dyDescent="0.2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</row>
    <row r="1254" spans="1:11" x14ac:dyDescent="0.2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</row>
    <row r="1255" spans="1:11" x14ac:dyDescent="0.2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</row>
    <row r="1256" spans="1:11" x14ac:dyDescent="0.2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</row>
    <row r="1257" spans="1:11" x14ac:dyDescent="0.2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</row>
    <row r="1258" spans="1:11" x14ac:dyDescent="0.2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</row>
    <row r="1259" spans="1:11" x14ac:dyDescent="0.2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</row>
    <row r="1260" spans="1:11" x14ac:dyDescent="0.2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</row>
    <row r="1261" spans="1:11" x14ac:dyDescent="0.2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</row>
    <row r="1262" spans="1:11" x14ac:dyDescent="0.2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</row>
    <row r="1263" spans="1:11" x14ac:dyDescent="0.2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</row>
    <row r="1264" spans="1:11" x14ac:dyDescent="0.2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</row>
    <row r="1265" spans="1:11" x14ac:dyDescent="0.2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</row>
    <row r="1266" spans="1:11" x14ac:dyDescent="0.2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</row>
    <row r="1267" spans="1:11" x14ac:dyDescent="0.2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</row>
    <row r="1268" spans="1:11" x14ac:dyDescent="0.2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</row>
    <row r="1269" spans="1:11" x14ac:dyDescent="0.2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</row>
    <row r="1270" spans="1:11" x14ac:dyDescent="0.2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</row>
    <row r="1271" spans="1:11" x14ac:dyDescent="0.2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</row>
    <row r="1272" spans="1:11" x14ac:dyDescent="0.2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</row>
    <row r="1273" spans="1:11" x14ac:dyDescent="0.2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</row>
    <row r="1274" spans="1:11" x14ac:dyDescent="0.2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</row>
    <row r="1275" spans="1:11" x14ac:dyDescent="0.2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</row>
    <row r="1276" spans="1:11" x14ac:dyDescent="0.2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</row>
    <row r="1277" spans="1:11" x14ac:dyDescent="0.2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</row>
    <row r="1278" spans="1:11" x14ac:dyDescent="0.2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</row>
    <row r="1279" spans="1:11" x14ac:dyDescent="0.2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</row>
    <row r="1280" spans="1:11" x14ac:dyDescent="0.2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</row>
    <row r="1281" spans="1:11" x14ac:dyDescent="0.2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</row>
    <row r="1282" spans="1:11" x14ac:dyDescent="0.2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</row>
    <row r="1283" spans="1:11" x14ac:dyDescent="0.2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</row>
  </sheetData>
  <customSheetViews>
    <customSheetView guid="{B28A55F2-F506-44F5-8B45-C06C81F4E83D}" showRuler="0">
      <selection activeCell="N8" sqref="N8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19">
    <mergeCell ref="A1:P1"/>
    <mergeCell ref="A8:A9"/>
    <mergeCell ref="B8:B9"/>
    <mergeCell ref="C8:C9"/>
    <mergeCell ref="D8:D9"/>
    <mergeCell ref="N8:N9"/>
    <mergeCell ref="P8:P9"/>
    <mergeCell ref="A2:P2"/>
    <mergeCell ref="A3:P3"/>
    <mergeCell ref="E8:E9"/>
    <mergeCell ref="I4:P4"/>
    <mergeCell ref="A54:AU54"/>
    <mergeCell ref="A55:AU55"/>
    <mergeCell ref="A56:AU56"/>
    <mergeCell ref="J8:J9"/>
    <mergeCell ref="O8:O9"/>
    <mergeCell ref="G8:I8"/>
    <mergeCell ref="F8:F9"/>
    <mergeCell ref="K8:M8"/>
  </mergeCells>
  <phoneticPr fontId="1" type="noConversion"/>
  <printOptions horizontalCentered="1"/>
  <pageMargins left="0.25" right="0.25" top="0.75" bottom="0.75" header="0.3" footer="0.3"/>
  <pageSetup paperSize="9" orientation="landscape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1283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3.85546875" style="63" customWidth="1"/>
    <col min="2" max="2" width="20.7109375" style="63" customWidth="1"/>
    <col min="3" max="3" width="10.140625" style="63" customWidth="1"/>
    <col min="4" max="4" width="21.7109375" style="63" customWidth="1"/>
    <col min="5" max="5" width="9.7109375" style="63" customWidth="1"/>
    <col min="6" max="6" width="7.7109375" style="63" customWidth="1"/>
    <col min="7" max="9" width="7.28515625" style="63" customWidth="1"/>
    <col min="10" max="10" width="3.7109375" style="63" customWidth="1"/>
    <col min="11" max="13" width="7.28515625" style="63" customWidth="1"/>
    <col min="14" max="14" width="7.140625" style="63" customWidth="1"/>
    <col min="15" max="15" width="5" style="63" customWidth="1"/>
    <col min="16" max="16" width="8.28515625" style="63" customWidth="1"/>
    <col min="17" max="16384" width="9.140625" style="63"/>
  </cols>
  <sheetData>
    <row r="1" spans="1:39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:39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5" x14ac:dyDescent="0.2">
      <c r="A4" s="198"/>
      <c r="B4" s="198"/>
      <c r="C4" s="198"/>
      <c r="D4" s="198"/>
      <c r="E4" s="198"/>
      <c r="F4" s="198"/>
      <c r="G4" s="198"/>
      <c r="H4" s="198"/>
      <c r="I4" s="288" t="s">
        <v>177</v>
      </c>
      <c r="J4" s="288"/>
      <c r="K4" s="288"/>
      <c r="L4" s="288"/>
      <c r="M4" s="288"/>
      <c r="N4" s="288"/>
      <c r="O4" s="288"/>
      <c r="P4" s="288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9" x14ac:dyDescent="0.2">
      <c r="A5" s="18" t="str">
        <f>d_4</f>
        <v>МУЖЧИНЫ</v>
      </c>
      <c r="B5" s="194"/>
      <c r="C5" s="197" t="s">
        <v>158</v>
      </c>
      <c r="D5" s="15">
        <v>74.08</v>
      </c>
      <c r="E5" s="198"/>
      <c r="F5" s="198"/>
      <c r="G5" s="198"/>
      <c r="H5" s="198"/>
      <c r="I5" s="198"/>
      <c r="J5" s="198"/>
      <c r="K5" s="199"/>
      <c r="L5" s="18" t="str">
        <f>d_1</f>
        <v>04.09.2019г.</v>
      </c>
      <c r="M5" s="199"/>
      <c r="N5" s="199"/>
      <c r="O5" s="34" t="s">
        <v>161</v>
      </c>
      <c r="P5" s="15" t="s">
        <v>1259</v>
      </c>
      <c r="Q5" s="66"/>
      <c r="R5" s="66"/>
      <c r="S5" s="66"/>
      <c r="T5" s="66"/>
    </row>
    <row r="6" spans="1:39" x14ac:dyDescent="0.2">
      <c r="A6" s="15" t="s">
        <v>143</v>
      </c>
      <c r="B6" s="141"/>
      <c r="C6" s="197" t="s">
        <v>159</v>
      </c>
      <c r="D6" s="15" t="s">
        <v>220</v>
      </c>
      <c r="E6" s="15"/>
      <c r="F6" s="144"/>
      <c r="G6" s="144"/>
      <c r="H6" s="66"/>
      <c r="I6" s="144"/>
      <c r="J6" s="144"/>
      <c r="L6" s="70"/>
      <c r="M6" s="13"/>
      <c r="N6" s="13"/>
      <c r="O6" s="34" t="s">
        <v>162</v>
      </c>
      <c r="P6" s="195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</row>
    <row r="7" spans="1:39" x14ac:dyDescent="0.2">
      <c r="A7" s="67" t="s">
        <v>173</v>
      </c>
      <c r="C7" s="197" t="s">
        <v>160</v>
      </c>
      <c r="D7" s="18">
        <v>71.86</v>
      </c>
      <c r="E7" s="18"/>
      <c r="L7" s="70"/>
      <c r="M7" s="13"/>
      <c r="N7" s="13"/>
      <c r="O7" s="69"/>
      <c r="P7" s="19" t="str">
        <f>d_7</f>
        <v>г. Сочи, Адлерский район, ул. Ленина СК "Юность"</v>
      </c>
      <c r="V7" s="71"/>
      <c r="W7" s="72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9" ht="18.600000000000001" customHeight="1" x14ac:dyDescent="0.2">
      <c r="A8" s="295" t="s">
        <v>54</v>
      </c>
      <c r="B8" s="295" t="s">
        <v>86</v>
      </c>
      <c r="C8" s="295" t="s">
        <v>50</v>
      </c>
      <c r="D8" s="295" t="s">
        <v>78</v>
      </c>
      <c r="E8" s="295" t="s">
        <v>153</v>
      </c>
      <c r="F8" s="295" t="s">
        <v>31</v>
      </c>
      <c r="G8" s="306" t="s">
        <v>7</v>
      </c>
      <c r="H8" s="306"/>
      <c r="I8" s="306"/>
      <c r="J8" s="307" t="s">
        <v>8</v>
      </c>
      <c r="K8" s="303" t="s">
        <v>7</v>
      </c>
      <c r="L8" s="304"/>
      <c r="M8" s="305"/>
      <c r="N8" s="295" t="s">
        <v>32</v>
      </c>
      <c r="O8" s="297" t="s">
        <v>45</v>
      </c>
      <c r="P8" s="297" t="s">
        <v>33</v>
      </c>
    </row>
    <row r="9" spans="1:39" ht="19.5" customHeight="1" x14ac:dyDescent="0.2">
      <c r="A9" s="296"/>
      <c r="B9" s="296"/>
      <c r="C9" s="296"/>
      <c r="D9" s="296"/>
      <c r="E9" s="296"/>
      <c r="F9" s="296"/>
      <c r="G9" s="73">
        <v>1</v>
      </c>
      <c r="H9" s="73">
        <v>2</v>
      </c>
      <c r="I9" s="73">
        <v>3</v>
      </c>
      <c r="J9" s="307"/>
      <c r="K9" s="73">
        <v>4</v>
      </c>
      <c r="L9" s="73">
        <v>5</v>
      </c>
      <c r="M9" s="73">
        <v>6</v>
      </c>
      <c r="N9" s="296"/>
      <c r="O9" s="298"/>
      <c r="P9" s="298"/>
    </row>
    <row r="10" spans="1:39" x14ac:dyDescent="0.2">
      <c r="A10" s="212" t="s">
        <v>34</v>
      </c>
      <c r="B10" s="95" t="str">
        <f>VLOOKUP($F10,УЧАСТНИКИ!$A$2:$L$1105,3,FALSE)</f>
        <v>Кислица Алексей</v>
      </c>
      <c r="C10" s="213" t="str">
        <f>VLOOKUP($F10,УЧАСТНИКИ!$A$2:$L$1105,4,FALSE)</f>
        <v>06.07.1999</v>
      </c>
      <c r="D10" s="97" t="str">
        <f>VLOOKUP($F10,УЧАСТНИКИ!$A$2:$L$1105,5,FALSE)</f>
        <v xml:space="preserve">Краснодарский край </v>
      </c>
      <c r="E10" s="214" t="str">
        <f>VLOOKUP($F10,УЧАСТНИКИ!$A$2:$L$1105,8,FALSE)</f>
        <v>МС</v>
      </c>
      <c r="F10" s="212" t="s">
        <v>1124</v>
      </c>
      <c r="G10" s="212"/>
      <c r="H10" s="212"/>
      <c r="I10" s="212"/>
      <c r="J10" s="212"/>
      <c r="K10" s="175"/>
      <c r="L10" s="215"/>
      <c r="M10" s="215"/>
      <c r="N10" s="215"/>
      <c r="O10" s="215"/>
      <c r="P10" s="213"/>
      <c r="Q10" s="79"/>
      <c r="R10" s="79"/>
    </row>
    <row r="11" spans="1:39" s="174" customFormat="1" x14ac:dyDescent="0.2">
      <c r="A11" s="212" t="s">
        <v>35</v>
      </c>
      <c r="B11" s="175" t="str">
        <f>VLOOKUP($F11,УЧАСТНИКИ!$A$2:$L$1105,3,FALSE)</f>
        <v>Сысоев Алексей</v>
      </c>
      <c r="C11" s="212" t="str">
        <f>VLOOKUP($F11,УЧАСТНИКИ!$A$2:$L$1105,4,FALSE)</f>
        <v>08.03.1985</v>
      </c>
      <c r="D11" s="177" t="str">
        <f>VLOOKUP($F11,УЧАСТНИКИ!$A$2:$L$1105,5,FALSE)</f>
        <v xml:space="preserve">Москва </v>
      </c>
      <c r="E11" s="237" t="str">
        <f>VLOOKUP($F11,УЧАСТНИКИ!$A$2:$L$1105,8,FALSE)</f>
        <v>МСМК</v>
      </c>
      <c r="F11" s="212" t="s">
        <v>1118</v>
      </c>
      <c r="G11" s="143"/>
      <c r="H11" s="143"/>
      <c r="I11" s="143"/>
      <c r="J11" s="143"/>
      <c r="K11" s="76"/>
      <c r="L11" s="99"/>
      <c r="M11" s="99"/>
      <c r="N11" s="99"/>
      <c r="O11" s="99"/>
      <c r="P11" s="172" t="str">
        <f>VLOOKUP($F11,УЧАСТНИКИ!$A$2:$L$1105,9,FALSE)</f>
        <v>Л</v>
      </c>
      <c r="Q11" s="173"/>
      <c r="R11" s="173"/>
    </row>
    <row r="12" spans="1:39" s="174" customFormat="1" x14ac:dyDescent="0.2">
      <c r="A12" s="212" t="s">
        <v>36</v>
      </c>
      <c r="B12" s="175" t="str">
        <f>VLOOKUP($F12,УЧАСТНИКИ!$A$2:$L$1105,3,FALSE)</f>
        <v>Семенов Геннадий</v>
      </c>
      <c r="C12" s="212" t="str">
        <f>VLOOKUP($F12,УЧАСТНИКИ!$A$2:$L$1105,4,FALSE)</f>
        <v>05.08.1997</v>
      </c>
      <c r="D12" s="177" t="str">
        <f>VLOOKUP($F12,УЧАСТНИКИ!$A$2:$L$1105,5,FALSE)</f>
        <v xml:space="preserve">Владимирская область </v>
      </c>
      <c r="E12" s="237" t="str">
        <f>VLOOKUP($F12,УЧАСТНИКИ!$A$2:$L$1105,8,FALSE)</f>
        <v>КМС</v>
      </c>
      <c r="F12" s="212" t="s">
        <v>1160</v>
      </c>
      <c r="G12" s="143"/>
      <c r="H12" s="143"/>
      <c r="I12" s="143"/>
      <c r="J12" s="143"/>
      <c r="K12" s="76"/>
      <c r="L12" s="99"/>
      <c r="M12" s="99"/>
      <c r="N12" s="99"/>
      <c r="O12" s="99"/>
      <c r="P12" s="172"/>
      <c r="Q12" s="173"/>
      <c r="R12" s="173"/>
    </row>
    <row r="13" spans="1:39" s="174" customFormat="1" ht="25.5" x14ac:dyDescent="0.2">
      <c r="A13" s="212" t="s">
        <v>37</v>
      </c>
      <c r="B13" s="175" t="str">
        <f>VLOOKUP($F13,УЧАСТНИКИ!$A$2:$L$1105,3,FALSE)</f>
        <v>Седюк Николай</v>
      </c>
      <c r="C13" s="212" t="str">
        <f>VLOOKUP($F13,УЧАСТНИКИ!$A$2:$L$1105,4,FALSE)</f>
        <v>29.04.1988</v>
      </c>
      <c r="D13" s="177" t="str">
        <f>VLOOKUP($F13,УЧАСТНИКИ!$A$2:$L$1105,5,FALSE)</f>
        <v>Москва Нижегородская область</v>
      </c>
      <c r="E13" s="237" t="str">
        <f>VLOOKUP($F13,УЧАСТНИКИ!$A$2:$L$1105,8,FALSE)</f>
        <v>МСМК</v>
      </c>
      <c r="F13" s="212" t="s">
        <v>1146</v>
      </c>
      <c r="G13" s="143"/>
      <c r="H13" s="143"/>
      <c r="I13" s="143"/>
      <c r="J13" s="143"/>
      <c r="K13" s="76"/>
      <c r="L13" s="99"/>
      <c r="M13" s="99"/>
      <c r="N13" s="99"/>
      <c r="O13" s="99"/>
      <c r="P13" s="172" t="s">
        <v>121</v>
      </c>
      <c r="Q13" s="173"/>
      <c r="R13" s="173"/>
    </row>
    <row r="14" spans="1:39" ht="25.5" x14ac:dyDescent="0.2">
      <c r="A14" s="212" t="s">
        <v>38</v>
      </c>
      <c r="B14" s="95" t="str">
        <f>VLOOKUP($F14,УЧАСТНИКИ!$A$2:$L$1105,3,FALSE)</f>
        <v>Сидорченко Глеб</v>
      </c>
      <c r="C14" s="213" t="str">
        <f>VLOOKUP($F14,УЧАСТНИКИ!$A$2:$L$1105,4,FALSE)</f>
        <v>15.06.1986</v>
      </c>
      <c r="D14" s="97" t="str">
        <f>VLOOKUP($F14,УЧАСТНИКИ!$A$2:$L$1105,5,FALSE)</f>
        <v>Москва Ставропольский край</v>
      </c>
      <c r="E14" s="214" t="str">
        <f>VLOOKUP($F14,УЧАСТНИКИ!$A$2:$L$1105,8,FALSE)</f>
        <v>МС</v>
      </c>
      <c r="F14" s="212" t="s">
        <v>1106</v>
      </c>
      <c r="G14" s="93"/>
      <c r="H14" s="93"/>
      <c r="I14" s="93"/>
      <c r="J14" s="93"/>
      <c r="K14" s="76"/>
      <c r="L14" s="77"/>
      <c r="M14" s="77"/>
      <c r="N14" s="77"/>
      <c r="O14" s="77"/>
      <c r="P14" s="78" t="str">
        <f>VLOOKUP($F14,УЧАСТНИКИ!$A$2:$L$1105,9,FALSE)</f>
        <v/>
      </c>
      <c r="Q14" s="79"/>
      <c r="R14" s="79"/>
    </row>
    <row r="15" spans="1:39" x14ac:dyDescent="0.2">
      <c r="A15" s="212" t="s">
        <v>39</v>
      </c>
      <c r="B15" s="95" t="str">
        <f>VLOOKUP($F15,УЧАСТНИКИ!$A$2:$L$1105,3,FALSE)</f>
        <v>Боклашов Андрей</v>
      </c>
      <c r="C15" s="213" t="str">
        <f>VLOOKUP($F15,УЧАСТНИКИ!$A$2:$L$1105,4,FALSE)</f>
        <v>10.04.1996</v>
      </c>
      <c r="D15" s="97" t="str">
        <f>VLOOKUP($F15,УЧАСТНИКИ!$A$2:$L$1105,5,FALSE)</f>
        <v xml:space="preserve">Воронежская область </v>
      </c>
      <c r="E15" s="214" t="str">
        <f>VLOOKUP($F15,УЧАСТНИКИ!$A$2:$L$1105,8,FALSE)</f>
        <v>КМС</v>
      </c>
      <c r="F15" s="212" t="s">
        <v>1164</v>
      </c>
      <c r="G15" s="93"/>
      <c r="H15" s="93"/>
      <c r="I15" s="93"/>
      <c r="J15" s="93"/>
      <c r="K15" s="76"/>
      <c r="L15" s="77"/>
      <c r="M15" s="77"/>
      <c r="N15" s="77"/>
      <c r="O15" s="77"/>
      <c r="P15" s="78"/>
      <c r="Q15" s="79"/>
      <c r="R15" s="79"/>
    </row>
    <row r="16" spans="1:39" ht="38.25" x14ac:dyDescent="0.2">
      <c r="A16" s="212" t="s">
        <v>40</v>
      </c>
      <c r="B16" s="95" t="str">
        <f>VLOOKUP($F16,УЧАСТНИКИ!$A$2:$L$1105,3,FALSE)</f>
        <v>Добренький Александр</v>
      </c>
      <c r="C16" s="213" t="str">
        <f>VLOOKUP($F16,УЧАСТНИКИ!$A$2:$L$1105,4,FALSE)</f>
        <v>11.03.1994</v>
      </c>
      <c r="D16" s="97" t="str">
        <f>VLOOKUP($F16,УЧАСТНИКИ!$A$2:$L$1105,5,FALSE)</f>
        <v>Московская область Кабардино-Балкарская республика</v>
      </c>
      <c r="E16" s="214" t="str">
        <f>VLOOKUP($F16,УЧАСТНИКИ!$A$2:$L$1105,8,FALSE)</f>
        <v>МС</v>
      </c>
      <c r="F16" s="212" t="s">
        <v>112</v>
      </c>
      <c r="G16" s="93"/>
      <c r="H16" s="93"/>
      <c r="I16" s="93"/>
      <c r="J16" s="93"/>
      <c r="K16" s="76"/>
      <c r="L16" s="77"/>
      <c r="M16" s="77"/>
      <c r="N16" s="77"/>
      <c r="O16" s="77"/>
      <c r="P16" s="78"/>
      <c r="Q16" s="79"/>
      <c r="R16" s="79"/>
    </row>
    <row r="17" spans="1:47" ht="25.5" x14ac:dyDescent="0.2">
      <c r="A17" s="212" t="s">
        <v>61</v>
      </c>
      <c r="B17" s="95" t="str">
        <f>VLOOKUP($F17,УЧАСТНИКИ!$A$2:$L$1105,3,FALSE)</f>
        <v>Худяков Алексей</v>
      </c>
      <c r="C17" s="213" t="str">
        <f>VLOOKUP($F17,УЧАСТНИКИ!$A$2:$L$1105,4,FALSE)</f>
        <v>31.03.1995</v>
      </c>
      <c r="D17" s="97" t="str">
        <f>VLOOKUP($F17,УЧАСТНИКИ!$A$2:$L$1105,5,FALSE)</f>
        <v>Москва Нижегородская область</v>
      </c>
      <c r="E17" s="214" t="str">
        <f>VLOOKUP($F17,УЧАСТНИКИ!$A$2:$L$1105,8,FALSE)</f>
        <v>МСМК</v>
      </c>
      <c r="F17" s="212" t="s">
        <v>105</v>
      </c>
      <c r="G17" s="93"/>
      <c r="H17" s="93"/>
      <c r="I17" s="93"/>
      <c r="J17" s="93"/>
      <c r="K17" s="76"/>
      <c r="L17" s="77"/>
      <c r="M17" s="77"/>
      <c r="N17" s="77"/>
      <c r="O17" s="77"/>
      <c r="P17" s="78"/>
      <c r="Q17" s="79"/>
      <c r="R17" s="79"/>
    </row>
    <row r="18" spans="1:47" x14ac:dyDescent="0.2">
      <c r="A18" s="212" t="s">
        <v>68</v>
      </c>
      <c r="B18" s="95" t="str">
        <f>VLOOKUP($F18,УЧАСТНИКИ!$A$2:$L$1105,3,FALSE)</f>
        <v>Бутенко Виктор</v>
      </c>
      <c r="C18" s="213" t="str">
        <f>VLOOKUP($F18,УЧАСТНИКИ!$A$2:$L$1105,4,FALSE)</f>
        <v>10.03.1993</v>
      </c>
      <c r="D18" s="97" t="str">
        <f>VLOOKUP($F18,УЧАСТНИКИ!$A$2:$L$1105,5,FALSE)</f>
        <v xml:space="preserve">Москва </v>
      </c>
      <c r="E18" s="214" t="str">
        <f>VLOOKUP($F18,УЧАСТНИКИ!$A$2:$L$1105,8,FALSE)</f>
        <v>МСМК</v>
      </c>
      <c r="F18" s="212" t="s">
        <v>40</v>
      </c>
      <c r="G18" s="93"/>
      <c r="H18" s="93"/>
      <c r="I18" s="93"/>
      <c r="J18" s="93"/>
      <c r="K18" s="76"/>
      <c r="L18" s="77"/>
      <c r="M18" s="77"/>
      <c r="N18" s="77"/>
      <c r="O18" s="77"/>
      <c r="P18" s="78" t="s">
        <v>121</v>
      </c>
      <c r="Q18" s="79"/>
      <c r="R18" s="79"/>
    </row>
    <row r="19" spans="1:47" ht="13.5" hidden="1" customHeight="1" x14ac:dyDescent="0.2">
      <c r="A19" s="93" t="s">
        <v>67</v>
      </c>
      <c r="B19" s="75" t="e">
        <f>VLOOKUP($F19,УЧАСТНИКИ!$A$2:$L$1105,3,FALSE)</f>
        <v>#N/A</v>
      </c>
      <c r="C19" s="78" t="e">
        <f>VLOOKUP($F19,УЧАСТНИКИ!$A$2:$L$1105,4,FALSE)</f>
        <v>#N/A</v>
      </c>
      <c r="D19" s="117" t="e">
        <f>VLOOKUP($F19,УЧАСТНИКИ!$A$2:$L$1105,5,FALSE)</f>
        <v>#N/A</v>
      </c>
      <c r="E19" s="138" t="e">
        <f>VLOOKUP($F19,УЧАСТНИКИ!$A$2:$L$1105,8,FALSE)</f>
        <v>#N/A</v>
      </c>
      <c r="F19" s="93"/>
      <c r="G19" s="93"/>
      <c r="H19" s="93"/>
      <c r="I19" s="93"/>
      <c r="J19" s="93"/>
      <c r="K19" s="76"/>
      <c r="L19" s="77"/>
      <c r="M19" s="77"/>
      <c r="N19" s="77"/>
      <c r="O19" s="77"/>
      <c r="P19" s="78" t="e">
        <f>VLOOKUP($F19,УЧАСТНИКИ!$A$2:$L$1105,9,FALSE)</f>
        <v>#N/A</v>
      </c>
      <c r="Q19" s="79"/>
      <c r="R19" s="79"/>
    </row>
    <row r="20" spans="1:47" ht="13.5" hidden="1" customHeight="1" x14ac:dyDescent="0.2">
      <c r="A20" s="93" t="s">
        <v>66</v>
      </c>
      <c r="B20" s="75" t="e">
        <f>VLOOKUP($F20,УЧАСТНИКИ!$A$2:$L$1105,3,FALSE)</f>
        <v>#N/A</v>
      </c>
      <c r="C20" s="78" t="e">
        <f>VLOOKUP($F20,УЧАСТНИКИ!$A$2:$L$1105,4,FALSE)</f>
        <v>#N/A</v>
      </c>
      <c r="D20" s="117" t="e">
        <f>VLOOKUP($F20,УЧАСТНИКИ!$A$2:$L$1105,5,FALSE)</f>
        <v>#N/A</v>
      </c>
      <c r="E20" s="138" t="e">
        <f>VLOOKUP($F20,УЧАСТНИКИ!$A$2:$L$1105,8,FALSE)</f>
        <v>#N/A</v>
      </c>
      <c r="F20" s="93"/>
      <c r="G20" s="93"/>
      <c r="H20" s="93"/>
      <c r="I20" s="93"/>
      <c r="J20" s="93"/>
      <c r="K20" s="76"/>
      <c r="L20" s="77"/>
      <c r="M20" s="77"/>
      <c r="N20" s="77"/>
      <c r="O20" s="77"/>
      <c r="P20" s="78" t="e">
        <f>VLOOKUP($F20,УЧАСТНИКИ!$A$2:$L$1105,9,FALSE)</f>
        <v>#N/A</v>
      </c>
      <c r="Q20" s="79"/>
      <c r="R20" s="79"/>
    </row>
    <row r="21" spans="1:47" ht="13.5" hidden="1" customHeight="1" x14ac:dyDescent="0.2">
      <c r="A21" s="93" t="s">
        <v>65</v>
      </c>
      <c r="B21" s="75" t="e">
        <f>VLOOKUP($F21,УЧАСТНИКИ!$A$2:$L$1105,3,FALSE)</f>
        <v>#N/A</v>
      </c>
      <c r="C21" s="78" t="e">
        <f>VLOOKUP($F21,УЧАСТНИКИ!$A$2:$L$1105,4,FALSE)</f>
        <v>#N/A</v>
      </c>
      <c r="D21" s="117" t="e">
        <f>VLOOKUP($F21,УЧАСТНИКИ!$A$2:$L$1105,5,FALSE)</f>
        <v>#N/A</v>
      </c>
      <c r="E21" s="138" t="e">
        <f>VLOOKUP($F21,УЧАСТНИКИ!$A$2:$L$1105,8,FALSE)</f>
        <v>#N/A</v>
      </c>
      <c r="F21" s="93"/>
      <c r="G21" s="93"/>
      <c r="H21" s="93"/>
      <c r="I21" s="93"/>
      <c r="J21" s="93"/>
      <c r="K21" s="76"/>
      <c r="L21" s="77"/>
      <c r="M21" s="77"/>
      <c r="N21" s="77"/>
      <c r="O21" s="77"/>
      <c r="P21" s="78" t="e">
        <f>VLOOKUP($F21,УЧАСТНИКИ!$A$2:$L$1105,9,FALSE)</f>
        <v>#N/A</v>
      </c>
      <c r="Q21" s="79"/>
      <c r="R21" s="79"/>
    </row>
    <row r="22" spans="1:47" ht="13.5" hidden="1" customHeight="1" x14ac:dyDescent="0.2">
      <c r="A22" s="93" t="s">
        <v>64</v>
      </c>
      <c r="B22" s="75" t="e">
        <f>VLOOKUP($F22,УЧАСТНИКИ!$A$2:$L$1105,3,FALSE)</f>
        <v>#N/A</v>
      </c>
      <c r="C22" s="78" t="e">
        <f>VLOOKUP($F22,УЧАСТНИКИ!$A$2:$L$1105,4,FALSE)</f>
        <v>#N/A</v>
      </c>
      <c r="D22" s="117" t="e">
        <f>VLOOKUP($F22,УЧАСТНИКИ!$A$2:$L$1105,5,FALSE)</f>
        <v>#N/A</v>
      </c>
      <c r="E22" s="138" t="e">
        <f>VLOOKUP($F22,УЧАСТНИКИ!$A$2:$L$1105,8,FALSE)</f>
        <v>#N/A</v>
      </c>
      <c r="F22" s="93"/>
      <c r="G22" s="93"/>
      <c r="H22" s="93"/>
      <c r="I22" s="93"/>
      <c r="J22" s="93"/>
      <c r="K22" s="76"/>
      <c r="L22" s="77"/>
      <c r="M22" s="77"/>
      <c r="N22" s="77"/>
      <c r="O22" s="77"/>
      <c r="P22" s="78" t="e">
        <f>VLOOKUP($F22,УЧАСТНИКИ!$A$2:$L$1105,9,FALSE)</f>
        <v>#N/A</v>
      </c>
      <c r="Q22" s="79"/>
      <c r="R22" s="79"/>
    </row>
    <row r="23" spans="1:47" ht="13.5" hidden="1" customHeight="1" x14ac:dyDescent="0.2">
      <c r="A23" s="93" t="s">
        <v>63</v>
      </c>
      <c r="B23" s="75" t="e">
        <f>VLOOKUP($F23,УЧАСТНИКИ!$A$2:$L$1105,3,FALSE)</f>
        <v>#N/A</v>
      </c>
      <c r="C23" s="78" t="e">
        <f>VLOOKUP($F23,УЧАСТНИКИ!$A$2:$L$1105,4,FALSE)</f>
        <v>#N/A</v>
      </c>
      <c r="D23" s="117" t="e">
        <f>VLOOKUP($F23,УЧАСТНИКИ!$A$2:$L$1105,5,FALSE)</f>
        <v>#N/A</v>
      </c>
      <c r="E23" s="138" t="e">
        <f>VLOOKUP($F23,УЧАСТНИКИ!$A$2:$L$1105,8,FALSE)</f>
        <v>#N/A</v>
      </c>
      <c r="F23" s="93"/>
      <c r="G23" s="93"/>
      <c r="H23" s="93"/>
      <c r="I23" s="93"/>
      <c r="J23" s="93"/>
      <c r="K23" s="76"/>
      <c r="L23" s="77"/>
      <c r="M23" s="77"/>
      <c r="N23" s="77"/>
      <c r="O23" s="77"/>
      <c r="P23" s="78" t="e">
        <f>VLOOKUP($F23,УЧАСТНИКИ!$A$2:$L$1105,9,FALSE)</f>
        <v>#N/A</v>
      </c>
      <c r="Q23" s="79"/>
      <c r="R23" s="79"/>
    </row>
    <row r="24" spans="1:47" ht="13.5" hidden="1" customHeight="1" x14ac:dyDescent="0.2">
      <c r="A24" s="93" t="s">
        <v>62</v>
      </c>
      <c r="B24" s="75" t="e">
        <f>VLOOKUP($F24,УЧАСТНИКИ!$A$2:$L$1105,3,FALSE)</f>
        <v>#N/A</v>
      </c>
      <c r="C24" s="78" t="e">
        <f>VLOOKUP($F24,УЧАСТНИКИ!$A$2:$L$1105,4,FALSE)</f>
        <v>#N/A</v>
      </c>
      <c r="D24" s="117" t="e">
        <f>VLOOKUP($F24,УЧАСТНИКИ!$A$2:$L$1105,5,FALSE)</f>
        <v>#N/A</v>
      </c>
      <c r="E24" s="138" t="e">
        <f>VLOOKUP($F24,УЧАСТНИКИ!$A$2:$L$1105,8,FALSE)</f>
        <v>#N/A</v>
      </c>
      <c r="F24" s="93"/>
      <c r="G24" s="93"/>
      <c r="H24" s="93"/>
      <c r="I24" s="93"/>
      <c r="J24" s="93"/>
      <c r="K24" s="76"/>
      <c r="L24" s="77"/>
      <c r="M24" s="77"/>
      <c r="N24" s="77"/>
      <c r="O24" s="77"/>
      <c r="P24" s="78" t="e">
        <f>VLOOKUP($F24,УЧАСТНИКИ!$A$2:$L$1105,9,FALSE)</f>
        <v>#N/A</v>
      </c>
      <c r="Q24" s="79"/>
      <c r="R24" s="79"/>
    </row>
    <row r="25" spans="1:47" ht="13.5" hidden="1" customHeight="1" x14ac:dyDescent="0.2">
      <c r="A25" s="93" t="s">
        <v>69</v>
      </c>
      <c r="B25" s="75" t="e">
        <f>VLOOKUP($F25,УЧАСТНИКИ!$A$2:$L$1105,3,FALSE)</f>
        <v>#N/A</v>
      </c>
      <c r="C25" s="78" t="e">
        <f>VLOOKUP($F25,УЧАСТНИКИ!$A$2:$L$1105,4,FALSE)</f>
        <v>#N/A</v>
      </c>
      <c r="D25" s="117" t="e">
        <f>VLOOKUP($F25,УЧАСТНИКИ!$A$2:$L$1105,5,FALSE)</f>
        <v>#N/A</v>
      </c>
      <c r="E25" s="138" t="e">
        <f>VLOOKUP($F25,УЧАСТНИКИ!$A$2:$L$1105,8,FALSE)</f>
        <v>#N/A</v>
      </c>
      <c r="F25" s="93"/>
      <c r="G25" s="93"/>
      <c r="H25" s="93"/>
      <c r="I25" s="93"/>
      <c r="J25" s="93"/>
      <c r="K25" s="76"/>
      <c r="L25" s="77"/>
      <c r="M25" s="77"/>
      <c r="N25" s="77"/>
      <c r="O25" s="77"/>
      <c r="P25" s="78" t="e">
        <f>VLOOKUP($F25,УЧАСТНИКИ!$A$2:$L$1105,9,FALSE)</f>
        <v>#N/A</v>
      </c>
      <c r="Q25" s="79"/>
      <c r="R25" s="79"/>
    </row>
    <row r="26" spans="1:47" ht="13.5" hidden="1" customHeight="1" x14ac:dyDescent="0.2">
      <c r="A26" s="93" t="s">
        <v>70</v>
      </c>
      <c r="B26" s="75" t="e">
        <f>VLOOKUP($F26,УЧАСТНИКИ!$A$2:$L$1105,3,FALSE)</f>
        <v>#N/A</v>
      </c>
      <c r="C26" s="78" t="e">
        <f>VLOOKUP($F26,УЧАСТНИКИ!$A$2:$L$1105,4,FALSE)</f>
        <v>#N/A</v>
      </c>
      <c r="D26" s="117" t="e">
        <f>VLOOKUP($F26,УЧАСТНИКИ!$A$2:$L$1105,5,FALSE)</f>
        <v>#N/A</v>
      </c>
      <c r="E26" s="138" t="e">
        <f>VLOOKUP($F26,УЧАСТНИКИ!$A$2:$L$1105,8,FALSE)</f>
        <v>#N/A</v>
      </c>
      <c r="F26" s="93"/>
      <c r="G26" s="93"/>
      <c r="H26" s="93"/>
      <c r="I26" s="93"/>
      <c r="J26" s="93"/>
      <c r="K26" s="76"/>
      <c r="L26" s="77"/>
      <c r="M26" s="77"/>
      <c r="N26" s="77"/>
      <c r="O26" s="77"/>
      <c r="P26" s="78" t="e">
        <f>VLOOKUP($F26,УЧАСТНИКИ!$A$2:$L$1105,9,FALSE)</f>
        <v>#N/A</v>
      </c>
      <c r="Q26" s="79"/>
      <c r="R26" s="79"/>
    </row>
    <row r="27" spans="1:47" ht="13.5" hidden="1" customHeight="1" x14ac:dyDescent="0.2">
      <c r="A27" s="93" t="s">
        <v>71</v>
      </c>
      <c r="B27" s="75" t="e">
        <f>VLOOKUP($F27,УЧАСТНИКИ!$A$2:$L$1105,3,FALSE)</f>
        <v>#N/A</v>
      </c>
      <c r="C27" s="78" t="e">
        <f>VLOOKUP($F27,УЧАСТНИКИ!$A$2:$L$1105,4,FALSE)</f>
        <v>#N/A</v>
      </c>
      <c r="D27" s="117" t="e">
        <f>VLOOKUP($F27,УЧАСТНИКИ!$A$2:$L$1105,5,FALSE)</f>
        <v>#N/A</v>
      </c>
      <c r="E27" s="138" t="e">
        <f>VLOOKUP($F27,УЧАСТНИКИ!$A$2:$L$1105,8,FALSE)</f>
        <v>#N/A</v>
      </c>
      <c r="F27" s="136"/>
      <c r="G27" s="93"/>
      <c r="H27" s="93"/>
      <c r="I27" s="93"/>
      <c r="J27" s="93"/>
      <c r="K27" s="76"/>
      <c r="L27" s="77"/>
      <c r="M27" s="77"/>
      <c r="N27" s="77"/>
      <c r="O27" s="77"/>
      <c r="P27" s="78" t="e">
        <f>VLOOKUP($F27,УЧАСТНИКИ!$A$2:$L$1105,9,FALSE)</f>
        <v>#N/A</v>
      </c>
      <c r="Q27" s="79"/>
      <c r="R27" s="79"/>
    </row>
    <row r="28" spans="1:47" ht="13.5" customHeight="1" x14ac:dyDescent="0.2">
      <c r="A28" s="80"/>
      <c r="B28" s="81"/>
      <c r="C28" s="82"/>
      <c r="D28" s="83"/>
      <c r="E28" s="83"/>
      <c r="F28" s="80"/>
      <c r="G28" s="80"/>
      <c r="H28" s="80"/>
      <c r="I28" s="80"/>
      <c r="J28" s="80"/>
      <c r="K28" s="84"/>
      <c r="L28" s="39"/>
      <c r="M28" s="39"/>
      <c r="N28" s="39"/>
      <c r="O28" s="39"/>
      <c r="P28" s="82"/>
      <c r="Q28" s="79"/>
      <c r="R28" s="79"/>
    </row>
    <row r="29" spans="1:47" x14ac:dyDescent="0.2">
      <c r="A29" s="300" t="s">
        <v>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</row>
    <row r="30" spans="1:47" x14ac:dyDescent="0.2">
      <c r="A30" s="300" t="s">
        <v>4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</row>
    <row r="31" spans="1:47" x14ac:dyDescent="0.2">
      <c r="A31" s="302" t="s">
        <v>5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</row>
    <row r="32" spans="1:47" ht="15.75" x14ac:dyDescent="0.25">
      <c r="A32" s="29"/>
      <c r="B32" s="87"/>
      <c r="C32" s="87"/>
      <c r="D32" s="87"/>
      <c r="E32" s="87"/>
      <c r="F32" s="29"/>
      <c r="G32" s="29"/>
      <c r="H32" s="29"/>
      <c r="I32" s="29"/>
      <c r="J32" s="29"/>
      <c r="K32" s="87"/>
    </row>
    <row r="33" spans="1:11" ht="15.75" x14ac:dyDescent="0.25">
      <c r="A33" s="29"/>
      <c r="B33" s="87"/>
      <c r="C33" s="87"/>
      <c r="D33" s="87"/>
      <c r="E33" s="87"/>
      <c r="F33" s="29"/>
      <c r="G33" s="29"/>
      <c r="H33" s="29"/>
      <c r="I33" s="29"/>
      <c r="J33" s="29"/>
      <c r="K33" s="87"/>
    </row>
    <row r="34" spans="1:11" ht="15.75" x14ac:dyDescent="0.25">
      <c r="A34" s="29"/>
      <c r="B34" s="87"/>
      <c r="C34" s="87"/>
      <c r="D34" s="87"/>
      <c r="E34" s="87"/>
      <c r="F34" s="29"/>
      <c r="G34" s="29"/>
      <c r="H34" s="29"/>
      <c r="I34" s="29"/>
      <c r="J34" s="29"/>
      <c r="K34" s="87"/>
    </row>
    <row r="35" spans="1:11" ht="15.75" x14ac:dyDescent="0.25">
      <c r="A35" s="29"/>
      <c r="B35" s="87"/>
      <c r="C35" s="87"/>
      <c r="D35" s="87"/>
      <c r="E35" s="87"/>
      <c r="F35" s="29"/>
      <c r="G35" s="29"/>
      <c r="H35" s="29"/>
      <c r="I35" s="29"/>
      <c r="J35" s="29"/>
      <c r="K35" s="87"/>
    </row>
    <row r="36" spans="1:11" ht="15.75" x14ac:dyDescent="0.25">
      <c r="A36" s="29"/>
      <c r="B36" s="87"/>
      <c r="C36" s="87"/>
      <c r="D36" s="87"/>
      <c r="E36" s="87"/>
      <c r="F36" s="29"/>
      <c r="G36" s="29"/>
      <c r="H36" s="29"/>
      <c r="I36" s="29"/>
      <c r="J36" s="29"/>
      <c r="K36" s="87"/>
    </row>
    <row r="37" spans="1:11" ht="15.75" x14ac:dyDescent="0.25">
      <c r="A37" s="29"/>
      <c r="B37" s="87"/>
      <c r="C37" s="87"/>
      <c r="D37" s="87"/>
      <c r="E37" s="87"/>
      <c r="F37" s="29"/>
      <c r="G37" s="29"/>
      <c r="H37" s="29"/>
      <c r="I37" s="29"/>
      <c r="J37" s="29"/>
      <c r="K37" s="87"/>
    </row>
    <row r="38" spans="1:11" ht="15.75" x14ac:dyDescent="0.25">
      <c r="A38" s="29"/>
      <c r="B38" s="87"/>
      <c r="C38" s="87"/>
      <c r="D38" s="87"/>
      <c r="E38" s="87"/>
      <c r="F38" s="29"/>
      <c r="G38" s="29"/>
      <c r="H38" s="29"/>
      <c r="I38" s="29"/>
      <c r="J38" s="29"/>
      <c r="K38" s="87"/>
    </row>
    <row r="39" spans="1:11" ht="15.75" x14ac:dyDescent="0.25">
      <c r="A39" s="29"/>
      <c r="B39" s="87"/>
      <c r="C39" s="87"/>
      <c r="D39" s="87"/>
      <c r="E39" s="87"/>
      <c r="F39" s="29"/>
      <c r="G39" s="29"/>
      <c r="H39" s="29"/>
      <c r="I39" s="29"/>
      <c r="J39" s="29"/>
      <c r="K39" s="87"/>
    </row>
    <row r="40" spans="1:11" x14ac:dyDescent="0.2">
      <c r="A40" s="23"/>
      <c r="B40" s="88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.75" x14ac:dyDescent="0.25">
      <c r="A41" s="29"/>
      <c r="B41" s="87"/>
      <c r="C41" s="87"/>
      <c r="D41" s="87"/>
      <c r="E41" s="87"/>
      <c r="F41" s="29"/>
      <c r="G41" s="29"/>
      <c r="H41" s="29"/>
      <c r="I41" s="29"/>
      <c r="J41" s="29"/>
      <c r="K41" s="87"/>
    </row>
    <row r="42" spans="1:11" ht="15.75" x14ac:dyDescent="0.25">
      <c r="A42" s="29"/>
      <c r="B42" s="87"/>
      <c r="C42" s="87"/>
      <c r="D42" s="87"/>
      <c r="E42" s="87"/>
      <c r="F42" s="29"/>
      <c r="G42" s="29"/>
      <c r="H42" s="29"/>
      <c r="I42" s="29"/>
      <c r="J42" s="29"/>
      <c r="K42" s="87"/>
    </row>
    <row r="43" spans="1:11" ht="15.75" x14ac:dyDescent="0.25">
      <c r="A43" s="29"/>
      <c r="B43" s="87"/>
      <c r="C43" s="87"/>
      <c r="D43" s="87"/>
      <c r="E43" s="87"/>
      <c r="F43" s="29"/>
      <c r="G43" s="29"/>
      <c r="H43" s="29"/>
      <c r="I43" s="29"/>
      <c r="J43" s="29"/>
      <c r="K43" s="87"/>
    </row>
    <row r="44" spans="1:11" ht="15.75" x14ac:dyDescent="0.25">
      <c r="A44" s="29"/>
      <c r="B44" s="87"/>
      <c r="C44" s="87"/>
      <c r="D44" s="87"/>
      <c r="E44" s="87"/>
      <c r="F44" s="29"/>
      <c r="G44" s="29"/>
      <c r="H44" s="29"/>
      <c r="I44" s="29"/>
      <c r="J44" s="29"/>
      <c r="K44" s="87"/>
    </row>
    <row r="45" spans="1:11" ht="15.75" x14ac:dyDescent="0.25">
      <c r="A45" s="29"/>
      <c r="B45" s="87"/>
      <c r="C45" s="87"/>
      <c r="D45" s="87"/>
      <c r="E45" s="87"/>
      <c r="F45" s="29"/>
      <c r="G45" s="29"/>
      <c r="H45" s="29"/>
      <c r="I45" s="29"/>
      <c r="J45" s="29"/>
      <c r="K45" s="87"/>
    </row>
    <row r="46" spans="1:11" ht="15.75" x14ac:dyDescent="0.25">
      <c r="A46" s="29"/>
      <c r="B46" s="87"/>
      <c r="C46" s="87"/>
      <c r="D46" s="87"/>
      <c r="E46" s="87"/>
      <c r="F46" s="29"/>
      <c r="G46" s="29"/>
      <c r="H46" s="29"/>
      <c r="I46" s="29"/>
      <c r="J46" s="29"/>
      <c r="K46" s="87"/>
    </row>
    <row r="47" spans="1:11" ht="15.75" x14ac:dyDescent="0.25">
      <c r="A47" s="29"/>
      <c r="B47" s="87"/>
      <c r="C47" s="87"/>
      <c r="D47" s="87"/>
      <c r="E47" s="87"/>
      <c r="F47" s="29"/>
      <c r="G47" s="29"/>
      <c r="H47" s="29"/>
      <c r="I47" s="29"/>
      <c r="J47" s="29"/>
      <c r="K47" s="87"/>
    </row>
    <row r="48" spans="1:11" ht="15.75" x14ac:dyDescent="0.25">
      <c r="A48" s="29"/>
      <c r="B48" s="87"/>
      <c r="C48" s="87"/>
      <c r="D48" s="87"/>
      <c r="E48" s="87"/>
      <c r="F48" s="29"/>
      <c r="G48" s="29"/>
      <c r="H48" s="29"/>
      <c r="I48" s="29"/>
      <c r="J48" s="29"/>
      <c r="K48" s="87"/>
    </row>
    <row r="49" spans="1:11" x14ac:dyDescent="0.2">
      <c r="A49" s="29"/>
      <c r="B49" s="90"/>
      <c r="C49" s="291"/>
      <c r="D49" s="291"/>
      <c r="E49" s="135"/>
      <c r="F49" s="290"/>
      <c r="G49" s="290"/>
      <c r="H49" s="291"/>
      <c r="I49" s="291"/>
      <c r="J49" s="291"/>
      <c r="K49" s="29"/>
    </row>
    <row r="50" spans="1:1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  <row r="1001" spans="1:1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</row>
    <row r="1002" spans="1:1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</row>
    <row r="1003" spans="1:1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</row>
    <row r="1004" spans="1:1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</row>
    <row r="1005" spans="1:1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</row>
    <row r="1006" spans="1:1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</row>
    <row r="1007" spans="1:1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</row>
    <row r="1008" spans="1:1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</row>
    <row r="1009" spans="1:1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</row>
    <row r="1010" spans="1:1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</row>
    <row r="1011" spans="1:1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</row>
    <row r="1012" spans="1:1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</row>
    <row r="1013" spans="1:1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</row>
    <row r="1014" spans="1:1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</row>
    <row r="1015" spans="1:11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</row>
    <row r="1016" spans="1:11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</row>
    <row r="1017" spans="1:11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</row>
    <row r="1018" spans="1:11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</row>
    <row r="1019" spans="1:11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</row>
    <row r="1020" spans="1:11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</row>
    <row r="1021" spans="1:11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</row>
    <row r="1022" spans="1:1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</row>
    <row r="1023" spans="1:1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</row>
    <row r="1024" spans="1:1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</row>
    <row r="1025" spans="1:11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</row>
    <row r="1026" spans="1:11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</row>
    <row r="1027" spans="1:11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</row>
    <row r="1028" spans="1:11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</row>
    <row r="1029" spans="1:11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</row>
    <row r="1030" spans="1:11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</row>
    <row r="1031" spans="1:11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</row>
    <row r="1032" spans="1:11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</row>
    <row r="1033" spans="1:11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</row>
    <row r="1034" spans="1:11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</row>
    <row r="1035" spans="1:11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</row>
    <row r="1036" spans="1:11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</row>
    <row r="1037" spans="1:11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</row>
    <row r="1038" spans="1:11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</row>
    <row r="1039" spans="1:11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</row>
    <row r="1040" spans="1:11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</row>
    <row r="1041" spans="1:11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</row>
    <row r="1042" spans="1:11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</row>
    <row r="1044" spans="1:11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</row>
    <row r="1045" spans="1:11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</row>
    <row r="1046" spans="1:11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</row>
    <row r="1047" spans="1:11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</row>
    <row r="1048" spans="1:11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</row>
    <row r="1049" spans="1:11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</row>
    <row r="1050" spans="1:11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</row>
    <row r="1051" spans="1:11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</row>
    <row r="1052" spans="1:11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</row>
    <row r="1053" spans="1:11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</row>
    <row r="1054" spans="1:11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</row>
    <row r="1055" spans="1:11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</row>
    <row r="1056" spans="1:11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</row>
    <row r="1057" spans="1:11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</row>
    <row r="1058" spans="1:11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</row>
    <row r="1059" spans="1:11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</row>
    <row r="1060" spans="1:11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</row>
    <row r="1061" spans="1:11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</row>
    <row r="1062" spans="1:11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</row>
    <row r="1063" spans="1:11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</row>
    <row r="1064" spans="1:11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</row>
    <row r="1065" spans="1:11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</row>
    <row r="1066" spans="1:11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</row>
    <row r="1067" spans="1:11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</row>
    <row r="1068" spans="1:11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</row>
    <row r="1069" spans="1:11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</row>
    <row r="1070" spans="1:11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</row>
    <row r="1071" spans="1:11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</row>
    <row r="1072" spans="1:11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</row>
    <row r="1073" spans="1:11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</row>
    <row r="1074" spans="1:11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</row>
    <row r="1075" spans="1:11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</row>
    <row r="1076" spans="1:11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</row>
    <row r="1077" spans="1:11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</row>
    <row r="1078" spans="1:11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</row>
    <row r="1079" spans="1:11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</row>
    <row r="1080" spans="1:11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</row>
    <row r="1081" spans="1:11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</row>
    <row r="1082" spans="1:11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</row>
    <row r="1083" spans="1:11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</row>
    <row r="1084" spans="1:11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</row>
    <row r="1085" spans="1:11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</row>
    <row r="1086" spans="1:11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</row>
    <row r="1087" spans="1:11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</row>
    <row r="1088" spans="1:11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</row>
    <row r="1089" spans="1:11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</row>
    <row r="1090" spans="1:11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</row>
    <row r="1091" spans="1:11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</row>
    <row r="1092" spans="1:11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</row>
    <row r="1093" spans="1:11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</row>
    <row r="1094" spans="1:11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</row>
    <row r="1095" spans="1:11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</row>
    <row r="1096" spans="1:11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</row>
    <row r="1097" spans="1:11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</row>
    <row r="1098" spans="1:11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</row>
    <row r="1099" spans="1:11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</row>
    <row r="1100" spans="1:11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</row>
    <row r="1101" spans="1:11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</row>
    <row r="1102" spans="1:11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</row>
    <row r="1103" spans="1:11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</row>
    <row r="1104" spans="1:11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</row>
    <row r="1105" spans="1:11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</row>
    <row r="1106" spans="1:11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</row>
    <row r="1107" spans="1:11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</row>
    <row r="1108" spans="1:11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</row>
    <row r="1109" spans="1:11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</row>
    <row r="1110" spans="1:11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</row>
    <row r="1111" spans="1:11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</row>
    <row r="1112" spans="1:11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</row>
    <row r="1113" spans="1:11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</row>
    <row r="1114" spans="1:11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</row>
    <row r="1115" spans="1:11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</row>
    <row r="1116" spans="1:11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</row>
    <row r="1117" spans="1:11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</row>
    <row r="1118" spans="1:11" x14ac:dyDescent="0.2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</row>
    <row r="1119" spans="1:11" x14ac:dyDescent="0.2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</row>
    <row r="1120" spans="1:11" x14ac:dyDescent="0.2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</row>
    <row r="1121" spans="1:11" x14ac:dyDescent="0.2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</row>
    <row r="1122" spans="1:11" x14ac:dyDescent="0.2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</row>
    <row r="1123" spans="1:11" x14ac:dyDescent="0.2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</row>
    <row r="1124" spans="1:11" x14ac:dyDescent="0.2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</row>
    <row r="1125" spans="1:11" x14ac:dyDescent="0.2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</row>
    <row r="1126" spans="1:11" x14ac:dyDescent="0.2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</row>
    <row r="1127" spans="1:11" x14ac:dyDescent="0.2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</row>
    <row r="1128" spans="1:11" x14ac:dyDescent="0.2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</row>
    <row r="1129" spans="1:11" x14ac:dyDescent="0.2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</row>
    <row r="1130" spans="1:11" x14ac:dyDescent="0.2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</row>
    <row r="1131" spans="1:11" x14ac:dyDescent="0.2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</row>
    <row r="1132" spans="1:11" x14ac:dyDescent="0.2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</row>
    <row r="1133" spans="1:11" x14ac:dyDescent="0.2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</row>
    <row r="1134" spans="1:11" x14ac:dyDescent="0.2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</row>
    <row r="1135" spans="1:11" x14ac:dyDescent="0.2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</row>
    <row r="1136" spans="1:11" x14ac:dyDescent="0.2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</row>
    <row r="1137" spans="1:11" x14ac:dyDescent="0.2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</row>
    <row r="1138" spans="1:11" x14ac:dyDescent="0.2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</row>
    <row r="1139" spans="1:11" x14ac:dyDescent="0.2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</row>
    <row r="1140" spans="1:11" x14ac:dyDescent="0.2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</row>
    <row r="1141" spans="1:11" x14ac:dyDescent="0.2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</row>
    <row r="1142" spans="1:11" x14ac:dyDescent="0.2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</row>
    <row r="1143" spans="1:11" x14ac:dyDescent="0.2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</row>
    <row r="1144" spans="1:11" x14ac:dyDescent="0.2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</row>
    <row r="1145" spans="1:11" x14ac:dyDescent="0.2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</row>
    <row r="1146" spans="1:11" x14ac:dyDescent="0.2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</row>
    <row r="1147" spans="1:11" x14ac:dyDescent="0.2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</row>
    <row r="1148" spans="1:11" x14ac:dyDescent="0.2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</row>
    <row r="1149" spans="1:11" x14ac:dyDescent="0.2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</row>
    <row r="1150" spans="1:11" x14ac:dyDescent="0.2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</row>
    <row r="1151" spans="1:11" x14ac:dyDescent="0.2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</row>
    <row r="1152" spans="1:11" x14ac:dyDescent="0.2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</row>
    <row r="1153" spans="1:11" x14ac:dyDescent="0.2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</row>
    <row r="1154" spans="1:11" x14ac:dyDescent="0.2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</row>
    <row r="1155" spans="1:11" x14ac:dyDescent="0.2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</row>
    <row r="1156" spans="1:11" x14ac:dyDescent="0.2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</row>
    <row r="1157" spans="1:11" x14ac:dyDescent="0.2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</row>
    <row r="1158" spans="1:11" x14ac:dyDescent="0.2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</row>
    <row r="1159" spans="1:11" x14ac:dyDescent="0.2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</row>
    <row r="1160" spans="1:11" x14ac:dyDescent="0.2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</row>
    <row r="1161" spans="1:11" x14ac:dyDescent="0.2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</row>
    <row r="1162" spans="1:11" x14ac:dyDescent="0.2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</row>
    <row r="1163" spans="1:11" x14ac:dyDescent="0.2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</row>
    <row r="1164" spans="1:11" x14ac:dyDescent="0.2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</row>
    <row r="1165" spans="1:11" x14ac:dyDescent="0.2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</row>
    <row r="1166" spans="1:11" x14ac:dyDescent="0.2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</row>
    <row r="1167" spans="1:11" x14ac:dyDescent="0.2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</row>
    <row r="1168" spans="1:11" x14ac:dyDescent="0.2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</row>
    <row r="1169" spans="1:11" x14ac:dyDescent="0.2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</row>
    <row r="1170" spans="1:11" x14ac:dyDescent="0.2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</row>
    <row r="1171" spans="1:11" x14ac:dyDescent="0.2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</row>
    <row r="1172" spans="1:11" x14ac:dyDescent="0.2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</row>
    <row r="1173" spans="1:11" x14ac:dyDescent="0.2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</row>
    <row r="1174" spans="1:11" x14ac:dyDescent="0.2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</row>
    <row r="1175" spans="1:11" x14ac:dyDescent="0.2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</row>
    <row r="1176" spans="1:11" x14ac:dyDescent="0.2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</row>
    <row r="1177" spans="1:11" x14ac:dyDescent="0.2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</row>
    <row r="1178" spans="1:11" x14ac:dyDescent="0.2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</row>
    <row r="1179" spans="1:11" x14ac:dyDescent="0.2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</row>
    <row r="1180" spans="1:11" x14ac:dyDescent="0.2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</row>
    <row r="1181" spans="1:11" x14ac:dyDescent="0.2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</row>
    <row r="1182" spans="1:11" x14ac:dyDescent="0.2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</row>
    <row r="1183" spans="1:11" x14ac:dyDescent="0.2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</row>
    <row r="1184" spans="1:11" x14ac:dyDescent="0.2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</row>
    <row r="1185" spans="1:11" x14ac:dyDescent="0.2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</row>
    <row r="1186" spans="1:11" x14ac:dyDescent="0.2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</row>
    <row r="1187" spans="1:11" x14ac:dyDescent="0.2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</row>
    <row r="1188" spans="1:11" x14ac:dyDescent="0.2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</row>
    <row r="1189" spans="1:11" x14ac:dyDescent="0.2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</row>
    <row r="1190" spans="1:11" x14ac:dyDescent="0.2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</row>
    <row r="1191" spans="1:11" x14ac:dyDescent="0.2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</row>
    <row r="1192" spans="1:11" x14ac:dyDescent="0.2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</row>
    <row r="1193" spans="1:11" x14ac:dyDescent="0.2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</row>
    <row r="1194" spans="1:11" x14ac:dyDescent="0.2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</row>
    <row r="1195" spans="1:11" x14ac:dyDescent="0.2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</row>
    <row r="1196" spans="1:11" x14ac:dyDescent="0.2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</row>
    <row r="1197" spans="1:11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</row>
    <row r="1198" spans="1:11" x14ac:dyDescent="0.2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</row>
    <row r="1199" spans="1:11" x14ac:dyDescent="0.2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</row>
    <row r="1200" spans="1:11" x14ac:dyDescent="0.2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</row>
    <row r="1201" spans="1:11" x14ac:dyDescent="0.2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</row>
    <row r="1202" spans="1:11" x14ac:dyDescent="0.2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</row>
    <row r="1203" spans="1:11" x14ac:dyDescent="0.2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</row>
    <row r="1204" spans="1:11" x14ac:dyDescent="0.2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</row>
    <row r="1205" spans="1:11" x14ac:dyDescent="0.2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</row>
    <row r="1206" spans="1:11" x14ac:dyDescent="0.2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</row>
    <row r="1207" spans="1:11" x14ac:dyDescent="0.2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</row>
    <row r="1208" spans="1:11" x14ac:dyDescent="0.2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</row>
    <row r="1209" spans="1:11" x14ac:dyDescent="0.2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</row>
    <row r="1210" spans="1:11" x14ac:dyDescent="0.2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</row>
    <row r="1211" spans="1:11" x14ac:dyDescent="0.2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</row>
    <row r="1212" spans="1:11" x14ac:dyDescent="0.2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</row>
    <row r="1213" spans="1:11" x14ac:dyDescent="0.2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</row>
    <row r="1214" spans="1:11" x14ac:dyDescent="0.2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</row>
    <row r="1215" spans="1:11" x14ac:dyDescent="0.2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</row>
    <row r="1216" spans="1:11" x14ac:dyDescent="0.2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</row>
    <row r="1217" spans="1:11" x14ac:dyDescent="0.2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</row>
    <row r="1218" spans="1:11" x14ac:dyDescent="0.2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</row>
    <row r="1219" spans="1:11" x14ac:dyDescent="0.2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</row>
    <row r="1220" spans="1:11" x14ac:dyDescent="0.2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</row>
    <row r="1221" spans="1:11" x14ac:dyDescent="0.2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</row>
    <row r="1222" spans="1:11" x14ac:dyDescent="0.2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</row>
    <row r="1223" spans="1:11" x14ac:dyDescent="0.2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</row>
    <row r="1224" spans="1:11" x14ac:dyDescent="0.2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</row>
    <row r="1225" spans="1:11" x14ac:dyDescent="0.2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</row>
    <row r="1226" spans="1:11" x14ac:dyDescent="0.2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</row>
    <row r="1227" spans="1:11" x14ac:dyDescent="0.2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</row>
    <row r="1228" spans="1:11" x14ac:dyDescent="0.2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</row>
    <row r="1229" spans="1:11" x14ac:dyDescent="0.2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</row>
    <row r="1230" spans="1:11" x14ac:dyDescent="0.2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</row>
    <row r="1231" spans="1:11" x14ac:dyDescent="0.2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</row>
    <row r="1232" spans="1:11" x14ac:dyDescent="0.2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</row>
    <row r="1233" spans="1:11" x14ac:dyDescent="0.2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</row>
    <row r="1234" spans="1:11" x14ac:dyDescent="0.2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</row>
    <row r="1235" spans="1:11" x14ac:dyDescent="0.2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</row>
    <row r="1236" spans="1:11" x14ac:dyDescent="0.2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</row>
    <row r="1237" spans="1:11" x14ac:dyDescent="0.2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</row>
    <row r="1238" spans="1:11" x14ac:dyDescent="0.2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</row>
    <row r="1239" spans="1:11" x14ac:dyDescent="0.2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</row>
    <row r="1240" spans="1:11" x14ac:dyDescent="0.2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</row>
    <row r="1241" spans="1:11" x14ac:dyDescent="0.2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</row>
    <row r="1242" spans="1:11" x14ac:dyDescent="0.2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</row>
    <row r="1243" spans="1:11" x14ac:dyDescent="0.2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</row>
    <row r="1244" spans="1:11" x14ac:dyDescent="0.2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</row>
    <row r="1245" spans="1:11" x14ac:dyDescent="0.2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</row>
    <row r="1246" spans="1:11" x14ac:dyDescent="0.2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</row>
    <row r="1247" spans="1:11" x14ac:dyDescent="0.2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</row>
    <row r="1248" spans="1:11" x14ac:dyDescent="0.2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</row>
    <row r="1249" spans="1:11" x14ac:dyDescent="0.2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</row>
    <row r="1250" spans="1:11" x14ac:dyDescent="0.2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</row>
    <row r="1251" spans="1:11" x14ac:dyDescent="0.2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</row>
    <row r="1252" spans="1:11" x14ac:dyDescent="0.2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</row>
    <row r="1253" spans="1:11" x14ac:dyDescent="0.2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</row>
    <row r="1254" spans="1:11" x14ac:dyDescent="0.2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</row>
    <row r="1255" spans="1:11" x14ac:dyDescent="0.2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</row>
    <row r="1256" spans="1:11" x14ac:dyDescent="0.2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</row>
    <row r="1257" spans="1:11" x14ac:dyDescent="0.2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</row>
    <row r="1258" spans="1:11" x14ac:dyDescent="0.2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</row>
    <row r="1259" spans="1:11" x14ac:dyDescent="0.2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</row>
    <row r="1260" spans="1:11" x14ac:dyDescent="0.2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</row>
    <row r="1261" spans="1:11" x14ac:dyDescent="0.2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</row>
    <row r="1262" spans="1:11" x14ac:dyDescent="0.2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</row>
    <row r="1263" spans="1:11" x14ac:dyDescent="0.2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</row>
    <row r="1264" spans="1:11" x14ac:dyDescent="0.2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</row>
    <row r="1265" spans="1:11" x14ac:dyDescent="0.2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</row>
    <row r="1266" spans="1:11" x14ac:dyDescent="0.2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</row>
    <row r="1267" spans="1:11" x14ac:dyDescent="0.2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</row>
    <row r="1268" spans="1:11" x14ac:dyDescent="0.2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</row>
    <row r="1269" spans="1:11" x14ac:dyDescent="0.2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</row>
    <row r="1270" spans="1:11" x14ac:dyDescent="0.2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</row>
    <row r="1271" spans="1:11" x14ac:dyDescent="0.2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</row>
    <row r="1272" spans="1:11" x14ac:dyDescent="0.2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</row>
    <row r="1273" spans="1:11" x14ac:dyDescent="0.2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</row>
    <row r="1274" spans="1:11" x14ac:dyDescent="0.2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</row>
    <row r="1275" spans="1:11" x14ac:dyDescent="0.2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</row>
    <row r="1276" spans="1:11" x14ac:dyDescent="0.2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</row>
    <row r="1277" spans="1:11" x14ac:dyDescent="0.2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</row>
    <row r="1278" spans="1:11" x14ac:dyDescent="0.2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</row>
    <row r="1279" spans="1:11" x14ac:dyDescent="0.2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</row>
    <row r="1280" spans="1:11" x14ac:dyDescent="0.2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</row>
    <row r="1281" spans="1:11" x14ac:dyDescent="0.2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</row>
    <row r="1282" spans="1:11" x14ac:dyDescent="0.2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</row>
    <row r="1283" spans="1:11" x14ac:dyDescent="0.2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</row>
  </sheetData>
  <mergeCells count="22">
    <mergeCell ref="C49:D49"/>
    <mergeCell ref="F49:G49"/>
    <mergeCell ref="H49:J49"/>
    <mergeCell ref="N8:N9"/>
    <mergeCell ref="C8:C9"/>
    <mergeCell ref="D8:D9"/>
    <mergeCell ref="F8:F9"/>
    <mergeCell ref="G8:I8"/>
    <mergeCell ref="J8:J9"/>
    <mergeCell ref="E8:E9"/>
    <mergeCell ref="A29:AU29"/>
    <mergeCell ref="A30:AU30"/>
    <mergeCell ref="A31:AU31"/>
    <mergeCell ref="O8:O9"/>
    <mergeCell ref="A8:A9"/>
    <mergeCell ref="B8:B9"/>
    <mergeCell ref="P8:P9"/>
    <mergeCell ref="A1:P1"/>
    <mergeCell ref="A2:P2"/>
    <mergeCell ref="A3:P3"/>
    <mergeCell ref="K8:M8"/>
    <mergeCell ref="I4:P4"/>
  </mergeCells>
  <printOptions horizontalCentered="1"/>
  <pageMargins left="0.25" right="0.25" top="0.75" bottom="0.75" header="0.3" footer="0.3"/>
  <pageSetup paperSize="9" orientation="landscape" r:id="rId1"/>
  <headerFooter alignWithMargins="0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</sheetPr>
  <dimension ref="A1:AU1283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3.85546875" style="63" customWidth="1"/>
    <col min="2" max="2" width="20.85546875" style="63" customWidth="1"/>
    <col min="3" max="3" width="10.140625" style="63" customWidth="1"/>
    <col min="4" max="4" width="25" style="63" customWidth="1"/>
    <col min="5" max="5" width="9.7109375" style="63" customWidth="1"/>
    <col min="6" max="6" width="7.7109375" style="63" customWidth="1"/>
    <col min="7" max="9" width="7.28515625" style="63" customWidth="1"/>
    <col min="10" max="10" width="3.7109375" style="63" customWidth="1"/>
    <col min="11" max="13" width="7.28515625" style="63" customWidth="1"/>
    <col min="14" max="14" width="7.140625" style="63" customWidth="1"/>
    <col min="15" max="15" width="5" style="63" customWidth="1"/>
    <col min="16" max="16" width="8.28515625" style="63" customWidth="1"/>
    <col min="17" max="16384" width="9.140625" style="63"/>
  </cols>
  <sheetData>
    <row r="1" spans="1:39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5" x14ac:dyDescent="0.2">
      <c r="A4" s="198"/>
      <c r="B4" s="198"/>
      <c r="C4" s="198"/>
      <c r="D4" s="198"/>
      <c r="E4" s="198"/>
      <c r="F4" s="198"/>
      <c r="G4" s="198"/>
      <c r="H4" s="198"/>
      <c r="I4" s="288" t="s">
        <v>177</v>
      </c>
      <c r="J4" s="288"/>
      <c r="K4" s="288"/>
      <c r="L4" s="288"/>
      <c r="M4" s="288"/>
      <c r="N4" s="288"/>
      <c r="O4" s="288"/>
      <c r="P4" s="288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9" x14ac:dyDescent="0.2">
      <c r="A5" s="18" t="str">
        <f>d_4</f>
        <v>МУЖЧИНЫ</v>
      </c>
      <c r="B5" s="194"/>
      <c r="C5" s="197" t="s">
        <v>158</v>
      </c>
      <c r="D5" s="247">
        <v>86.74</v>
      </c>
      <c r="E5" s="198"/>
      <c r="F5" s="198"/>
      <c r="G5" s="198"/>
      <c r="H5" s="198"/>
      <c r="I5" s="198"/>
      <c r="J5" s="198"/>
      <c r="K5" s="199"/>
      <c r="L5" s="18" t="str">
        <f>d_2</f>
        <v>05.09.2019г.</v>
      </c>
      <c r="M5" s="199"/>
      <c r="N5" s="199"/>
      <c r="O5" s="34" t="s">
        <v>161</v>
      </c>
      <c r="P5" s="15" t="s">
        <v>1259</v>
      </c>
      <c r="Q5" s="66"/>
      <c r="R5" s="66"/>
      <c r="S5" s="66"/>
      <c r="T5" s="66"/>
    </row>
    <row r="6" spans="1:39" x14ac:dyDescent="0.2">
      <c r="A6" s="15" t="s">
        <v>155</v>
      </c>
      <c r="B6" s="141"/>
      <c r="C6" s="197" t="s">
        <v>159</v>
      </c>
      <c r="D6" s="247">
        <v>86.74</v>
      </c>
      <c r="E6" s="15"/>
      <c r="F6" s="144"/>
      <c r="G6" s="144"/>
      <c r="H6" s="66"/>
      <c r="I6" s="144"/>
      <c r="J6" s="144"/>
      <c r="L6" s="70"/>
      <c r="M6" s="13"/>
      <c r="N6" s="13"/>
      <c r="O6" s="34" t="s">
        <v>162</v>
      </c>
      <c r="P6" s="19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9" ht="12.75" customHeight="1" x14ac:dyDescent="0.2">
      <c r="A7" s="67" t="s">
        <v>174</v>
      </c>
      <c r="C7" s="197" t="s">
        <v>160</v>
      </c>
      <c r="D7" s="247">
        <v>86.74</v>
      </c>
      <c r="E7" s="18"/>
      <c r="L7" s="70"/>
      <c r="M7" s="13"/>
      <c r="N7" s="13"/>
      <c r="O7" s="69"/>
      <c r="P7" s="19" t="str">
        <f>d_7</f>
        <v>г. Сочи, Адлерский район, ул. Ленина СК "Юность"</v>
      </c>
      <c r="V7" s="71"/>
      <c r="W7" s="72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9" ht="16.5" customHeight="1" x14ac:dyDescent="0.2">
      <c r="A8" s="295" t="s">
        <v>54</v>
      </c>
      <c r="B8" s="295" t="s">
        <v>86</v>
      </c>
      <c r="C8" s="295" t="s">
        <v>50</v>
      </c>
      <c r="D8" s="295" t="s">
        <v>78</v>
      </c>
      <c r="E8" s="295" t="s">
        <v>153</v>
      </c>
      <c r="F8" s="295" t="s">
        <v>31</v>
      </c>
      <c r="G8" s="306" t="s">
        <v>7</v>
      </c>
      <c r="H8" s="306"/>
      <c r="I8" s="306"/>
      <c r="J8" s="307" t="s">
        <v>8</v>
      </c>
      <c r="K8" s="303" t="s">
        <v>7</v>
      </c>
      <c r="L8" s="304"/>
      <c r="M8" s="305"/>
      <c r="N8" s="295" t="s">
        <v>32</v>
      </c>
      <c r="O8" s="297" t="s">
        <v>45</v>
      </c>
      <c r="P8" s="297" t="s">
        <v>33</v>
      </c>
    </row>
    <row r="9" spans="1:39" ht="22.15" customHeight="1" x14ac:dyDescent="0.2">
      <c r="A9" s="296"/>
      <c r="B9" s="296"/>
      <c r="C9" s="296"/>
      <c r="D9" s="296"/>
      <c r="E9" s="296"/>
      <c r="F9" s="296"/>
      <c r="G9" s="73">
        <v>1</v>
      </c>
      <c r="H9" s="73">
        <v>2</v>
      </c>
      <c r="I9" s="73">
        <v>3</v>
      </c>
      <c r="J9" s="307"/>
      <c r="K9" s="73">
        <v>4</v>
      </c>
      <c r="L9" s="73">
        <v>5</v>
      </c>
      <c r="M9" s="73">
        <v>6</v>
      </c>
      <c r="N9" s="296"/>
      <c r="O9" s="298"/>
      <c r="P9" s="298"/>
    </row>
    <row r="10" spans="1:39" ht="26.25" customHeight="1" x14ac:dyDescent="0.2">
      <c r="A10" s="212" t="s">
        <v>34</v>
      </c>
      <c r="B10" s="95" t="str">
        <f>VLOOKUP($F10,УЧАСТНИКИ!$A$2:$L$1105,3,FALSE)</f>
        <v>Бурый Игорь</v>
      </c>
      <c r="C10" s="213" t="str">
        <f>VLOOKUP($F10,УЧАСТНИКИ!$A$2:$L$1105,4,FALSE)</f>
        <v>08.04.1993</v>
      </c>
      <c r="D10" s="97" t="str">
        <f>VLOOKUP($F10,УЧАСТНИКИ!$A$2:$L$1105,5,FALSE)</f>
        <v xml:space="preserve">Республика Мордовия </v>
      </c>
      <c r="E10" s="214" t="str">
        <f>VLOOKUP($F10,УЧАСТНИКИ!$A$2:$L$1105,8,FALSE)</f>
        <v>МС</v>
      </c>
      <c r="F10" s="212" t="s">
        <v>1176</v>
      </c>
      <c r="G10" s="212"/>
      <c r="H10" s="212"/>
      <c r="I10" s="212"/>
      <c r="J10" s="212"/>
      <c r="K10" s="175"/>
      <c r="L10" s="215"/>
      <c r="M10" s="215"/>
      <c r="N10" s="215"/>
      <c r="O10" s="215"/>
      <c r="P10" s="213" t="str">
        <f>VLOOKUP($F10,УЧАСТНИКИ!$A$2:$L$1105,9,FALSE)</f>
        <v>Л</v>
      </c>
      <c r="Q10" s="79"/>
      <c r="R10" s="79"/>
    </row>
    <row r="11" spans="1:39" s="174" customFormat="1" ht="26.25" customHeight="1" x14ac:dyDescent="0.2">
      <c r="A11" s="212" t="s">
        <v>35</v>
      </c>
      <c r="B11" s="175" t="str">
        <f>VLOOKUP($F11,УЧАСТНИКИ!$A$2:$L$1105,3,FALSE)</f>
        <v>Лукьянов Денис</v>
      </c>
      <c r="C11" s="212" t="str">
        <f>VLOOKUP($F11,УЧАСТНИКИ!$A$2:$L$1105,4,FALSE)</f>
        <v>14.07.1989</v>
      </c>
      <c r="D11" s="177" t="str">
        <f>VLOOKUP($F11,УЧАСТНИКИ!$A$2:$L$1105,5,FALSE)</f>
        <v>Московская область Ростовская область</v>
      </c>
      <c r="E11" s="237" t="str">
        <f>VLOOKUP($F11,УЧАСТНИКИ!$A$2:$L$1105,8,FALSE)</f>
        <v>МСМК</v>
      </c>
      <c r="F11" s="212" t="s">
        <v>115</v>
      </c>
      <c r="G11" s="212"/>
      <c r="H11" s="212"/>
      <c r="I11" s="212"/>
      <c r="J11" s="212"/>
      <c r="K11" s="175"/>
      <c r="L11" s="240"/>
      <c r="M11" s="240"/>
      <c r="N11" s="240"/>
      <c r="O11" s="240"/>
      <c r="P11" s="212"/>
      <c r="Q11" s="173"/>
      <c r="R11" s="173"/>
    </row>
    <row r="12" spans="1:39" s="174" customFormat="1" ht="26.25" customHeight="1" x14ac:dyDescent="0.2">
      <c r="A12" s="212" t="s">
        <v>36</v>
      </c>
      <c r="B12" s="175" t="str">
        <f>VLOOKUP($F12,УЧАСТНИКИ!$A$2:$L$1105,3,FALSE)</f>
        <v>Коротовский Евгений</v>
      </c>
      <c r="C12" s="212" t="str">
        <f>VLOOKUP($F12,УЧАСТНИКИ!$A$2:$L$1105,4,FALSE)</f>
        <v>01.06.1992</v>
      </c>
      <c r="D12" s="177" t="str">
        <f>VLOOKUP($F12,УЧАСТНИКИ!$A$2:$L$1105,5,FALSE)</f>
        <v>Москва Смоленская область</v>
      </c>
      <c r="E12" s="237" t="str">
        <f>VLOOKUP($F12,УЧАСТНИКИ!$A$2:$L$1105,8,FALSE)</f>
        <v>МСМК</v>
      </c>
      <c r="F12" s="212" t="s">
        <v>1111</v>
      </c>
      <c r="G12" s="212"/>
      <c r="H12" s="212"/>
      <c r="I12" s="212"/>
      <c r="J12" s="212"/>
      <c r="K12" s="175"/>
      <c r="L12" s="240"/>
      <c r="M12" s="240"/>
      <c r="N12" s="240"/>
      <c r="O12" s="240"/>
      <c r="P12" s="212" t="s">
        <v>121</v>
      </c>
      <c r="Q12" s="173"/>
      <c r="R12" s="173"/>
    </row>
    <row r="13" spans="1:39" s="174" customFormat="1" ht="26.25" customHeight="1" x14ac:dyDescent="0.2">
      <c r="A13" s="212" t="s">
        <v>37</v>
      </c>
      <c r="B13" s="175" t="str">
        <f>VLOOKUP($F13,УЧАСТНИКИ!$A$2:$L$1105,3,FALSE)</f>
        <v>Зверев Сергей</v>
      </c>
      <c r="C13" s="212" t="str">
        <f>VLOOKUP($F13,УЧАСТНИКИ!$A$2:$L$1105,4,FALSE)</f>
        <v>13.04.2001</v>
      </c>
      <c r="D13" s="177" t="str">
        <f>VLOOKUP($F13,УЧАСТНИКИ!$A$2:$L$1105,5,FALSE)</f>
        <v xml:space="preserve">Ставропольский край </v>
      </c>
      <c r="E13" s="237" t="str">
        <f>VLOOKUP($F13,УЧАСТНИКИ!$A$2:$L$1105,8,FALSE)</f>
        <v>КМС</v>
      </c>
      <c r="F13" s="212" t="s">
        <v>1108</v>
      </c>
      <c r="G13" s="212"/>
      <c r="H13" s="212"/>
      <c r="I13" s="212"/>
      <c r="J13" s="212"/>
      <c r="K13" s="175"/>
      <c r="L13" s="240"/>
      <c r="M13" s="240"/>
      <c r="N13" s="240"/>
      <c r="O13" s="240"/>
      <c r="P13" s="212"/>
      <c r="Q13" s="173"/>
      <c r="R13" s="173"/>
    </row>
    <row r="14" spans="1:39" ht="26.25" customHeight="1" x14ac:dyDescent="0.2">
      <c r="A14" s="212" t="s">
        <v>38</v>
      </c>
      <c r="B14" s="95" t="str">
        <f>VLOOKUP($F14,УЧАСТНИКИ!$A$2:$L$1105,3,FALSE)</f>
        <v>Сокирский Алексей</v>
      </c>
      <c r="C14" s="213" t="str">
        <f>VLOOKUP($F14,УЧАСТНИКИ!$A$2:$L$1105,4,FALSE)</f>
        <v>16.03.1985</v>
      </c>
      <c r="D14" s="97" t="str">
        <f>VLOOKUP($F14,УЧАСТНИКИ!$A$2:$L$1105,5,FALSE)</f>
        <v>Краснодарский край ЮФО (К)</v>
      </c>
      <c r="E14" s="214" t="str">
        <f>VLOOKUP($F14,УЧАСТНИКИ!$A$2:$L$1105,8,FALSE)</f>
        <v>МСМК</v>
      </c>
      <c r="F14" s="212" t="s">
        <v>1135</v>
      </c>
      <c r="G14" s="212"/>
      <c r="H14" s="212"/>
      <c r="I14" s="212"/>
      <c r="J14" s="212"/>
      <c r="K14" s="175"/>
      <c r="L14" s="215"/>
      <c r="M14" s="215"/>
      <c r="N14" s="215"/>
      <c r="O14" s="215"/>
      <c r="P14" s="213"/>
      <c r="Q14" s="79"/>
      <c r="R14" s="79"/>
    </row>
    <row r="15" spans="1:39" ht="26.25" customHeight="1" x14ac:dyDescent="0.2">
      <c r="A15" s="212" t="s">
        <v>39</v>
      </c>
      <c r="B15" s="95" t="str">
        <f>VLOOKUP($F15,УЧАСТНИКИ!$A$2:$L$1105,3,FALSE)</f>
        <v>Пронкин Валерий</v>
      </c>
      <c r="C15" s="213" t="str">
        <f>VLOOKUP($F15,УЧАСТНИКИ!$A$2:$L$1105,4,FALSE)</f>
        <v>15.06.1994</v>
      </c>
      <c r="D15" s="97" t="str">
        <f>VLOOKUP($F15,УЧАСТНИКИ!$A$2:$L$1105,5,FALSE)</f>
        <v>Москва Нижегородская область</v>
      </c>
      <c r="E15" s="214" t="str">
        <f>VLOOKUP($F15,УЧАСТНИКИ!$A$2:$L$1105,8,FALSE)</f>
        <v>МСМК</v>
      </c>
      <c r="F15" s="212" t="s">
        <v>1116</v>
      </c>
      <c r="G15" s="212"/>
      <c r="H15" s="212"/>
      <c r="I15" s="212"/>
      <c r="J15" s="212"/>
      <c r="K15" s="175"/>
      <c r="L15" s="215"/>
      <c r="M15" s="215"/>
      <c r="N15" s="215"/>
      <c r="O15" s="215"/>
      <c r="P15" s="213"/>
      <c r="Q15" s="79"/>
      <c r="R15" s="79"/>
    </row>
    <row r="16" spans="1:39" ht="26.25" customHeight="1" x14ac:dyDescent="0.2">
      <c r="A16" s="212" t="s">
        <v>40</v>
      </c>
      <c r="B16" s="95" t="str">
        <f>VLOOKUP($F16,УЧАСТНИКИ!$A$2:$L$1105,3,FALSE)</f>
        <v>Башан Николай</v>
      </c>
      <c r="C16" s="213" t="str">
        <f>VLOOKUP($F16,УЧАСТНИКИ!$A$2:$L$1105,4,FALSE)</f>
        <v>18.11.1992</v>
      </c>
      <c r="D16" s="97" t="str">
        <f>VLOOKUP($F16,УЧАСТНИКИ!$A$2:$L$1105,5,FALSE)</f>
        <v xml:space="preserve">Республика Мордовия </v>
      </c>
      <c r="E16" s="214" t="str">
        <f>VLOOKUP($F16,УЧАСТНИКИ!$A$2:$L$1105,8,FALSE)</f>
        <v>МС</v>
      </c>
      <c r="F16" s="212" t="s">
        <v>1175</v>
      </c>
      <c r="G16" s="212"/>
      <c r="H16" s="212"/>
      <c r="I16" s="212"/>
      <c r="J16" s="212"/>
      <c r="K16" s="175"/>
      <c r="L16" s="215"/>
      <c r="M16" s="215"/>
      <c r="N16" s="215"/>
      <c r="O16" s="215"/>
      <c r="P16" s="213"/>
      <c r="Q16" s="79"/>
      <c r="R16" s="79"/>
    </row>
    <row r="17" spans="1:47" ht="26.25" customHeight="1" x14ac:dyDescent="0.2">
      <c r="A17" s="212" t="s">
        <v>61</v>
      </c>
      <c r="B17" s="95" t="str">
        <f>VLOOKUP($F17,УЧАСТНИКИ!$A$2:$L$1105,3,FALSE)</f>
        <v>Полешко Артем</v>
      </c>
      <c r="C17" s="213" t="str">
        <f>VLOOKUP($F17,УЧАСТНИКИ!$A$2:$L$1105,4,FALSE)</f>
        <v>13.02.1995</v>
      </c>
      <c r="D17" s="97" t="str">
        <f>VLOOKUP($F17,УЧАСТНИКИ!$A$2:$L$1105,5,FALSE)</f>
        <v xml:space="preserve">ЮФО (К) </v>
      </c>
      <c r="E17" s="214" t="str">
        <f>VLOOKUP($F17,УЧАСТНИКИ!$A$2:$L$1105,8,FALSE)</f>
        <v>МС</v>
      </c>
      <c r="F17" s="212" t="s">
        <v>1251</v>
      </c>
      <c r="G17" s="212"/>
      <c r="H17" s="212"/>
      <c r="I17" s="212"/>
      <c r="J17" s="212"/>
      <c r="K17" s="175"/>
      <c r="L17" s="215"/>
      <c r="M17" s="215"/>
      <c r="N17" s="215"/>
      <c r="O17" s="215"/>
      <c r="P17" s="213"/>
      <c r="Q17" s="79"/>
      <c r="R17" s="79"/>
    </row>
    <row r="18" spans="1:47" ht="13.5" hidden="1" customHeight="1" x14ac:dyDescent="0.2">
      <c r="A18" s="212" t="s">
        <v>68</v>
      </c>
      <c r="B18" s="95" t="e">
        <f>VLOOKUP($F18,УЧАСТНИКИ!$A$2:$L$1105,3,FALSE)</f>
        <v>#N/A</v>
      </c>
      <c r="C18" s="213" t="e">
        <f>VLOOKUP($F18,УЧАСТНИКИ!$A$2:$L$1105,4,FALSE)</f>
        <v>#N/A</v>
      </c>
      <c r="D18" s="95" t="e">
        <f>VLOOKUP($F18,УЧАСТНИКИ!$A$2:$L$1105,5,FALSE)</f>
        <v>#N/A</v>
      </c>
      <c r="E18" s="214" t="e">
        <f>VLOOKUP($F18,УЧАСТНИКИ!$A$2:$L$1105,8,FALSE)</f>
        <v>#N/A</v>
      </c>
      <c r="F18" s="212"/>
      <c r="G18" s="212"/>
      <c r="H18" s="212"/>
      <c r="I18" s="212"/>
      <c r="J18" s="212"/>
      <c r="K18" s="175"/>
      <c r="L18" s="215"/>
      <c r="M18" s="215"/>
      <c r="N18" s="215"/>
      <c r="O18" s="215"/>
      <c r="P18" s="213" t="e">
        <f>VLOOKUP($F18,УЧАСТНИКИ!$A$2:$L$1105,9,FALSE)</f>
        <v>#N/A</v>
      </c>
      <c r="Q18" s="79"/>
      <c r="R18" s="79"/>
    </row>
    <row r="19" spans="1:47" ht="13.5" hidden="1" customHeight="1" x14ac:dyDescent="0.2">
      <c r="A19" s="212" t="s">
        <v>67</v>
      </c>
      <c r="B19" s="95" t="e">
        <f>VLOOKUP($F19,УЧАСТНИКИ!$A$2:$L$1105,3,FALSE)</f>
        <v>#N/A</v>
      </c>
      <c r="C19" s="213" t="e">
        <f>VLOOKUP($F19,УЧАСТНИКИ!$A$2:$L$1105,4,FALSE)</f>
        <v>#N/A</v>
      </c>
      <c r="D19" s="95" t="e">
        <f>VLOOKUP($F19,УЧАСТНИКИ!$A$2:$L$1105,5,FALSE)</f>
        <v>#N/A</v>
      </c>
      <c r="E19" s="214" t="e">
        <f>VLOOKUP($F19,УЧАСТНИКИ!$A$2:$L$1105,8,FALSE)</f>
        <v>#N/A</v>
      </c>
      <c r="F19" s="212"/>
      <c r="G19" s="212"/>
      <c r="H19" s="212"/>
      <c r="I19" s="212"/>
      <c r="J19" s="212"/>
      <c r="K19" s="175"/>
      <c r="L19" s="215"/>
      <c r="M19" s="215"/>
      <c r="N19" s="215"/>
      <c r="O19" s="215"/>
      <c r="P19" s="213" t="e">
        <f>VLOOKUP($F19,УЧАСТНИКИ!$A$2:$L$1105,9,FALSE)</f>
        <v>#N/A</v>
      </c>
      <c r="Q19" s="79"/>
      <c r="R19" s="79"/>
    </row>
    <row r="20" spans="1:47" ht="13.5" hidden="1" customHeight="1" x14ac:dyDescent="0.2">
      <c r="A20" s="212" t="s">
        <v>66</v>
      </c>
      <c r="B20" s="95" t="e">
        <f>VLOOKUP($F20,УЧАСТНИКИ!$A$2:$L$1105,3,FALSE)</f>
        <v>#N/A</v>
      </c>
      <c r="C20" s="213" t="e">
        <f>VLOOKUP($F20,УЧАСТНИКИ!$A$2:$L$1105,4,FALSE)</f>
        <v>#N/A</v>
      </c>
      <c r="D20" s="95" t="e">
        <f>VLOOKUP($F20,УЧАСТНИКИ!$A$2:$L$1105,5,FALSE)</f>
        <v>#N/A</v>
      </c>
      <c r="E20" s="214" t="e">
        <f>VLOOKUP($F20,УЧАСТНИКИ!$A$2:$L$1105,8,FALSE)</f>
        <v>#N/A</v>
      </c>
      <c r="F20" s="212"/>
      <c r="G20" s="212"/>
      <c r="H20" s="212"/>
      <c r="I20" s="212"/>
      <c r="J20" s="212"/>
      <c r="K20" s="175"/>
      <c r="L20" s="215"/>
      <c r="M20" s="215"/>
      <c r="N20" s="215"/>
      <c r="O20" s="215"/>
      <c r="P20" s="213" t="e">
        <f>VLOOKUP($F20,УЧАСТНИКИ!$A$2:$L$1105,9,FALSE)</f>
        <v>#N/A</v>
      </c>
      <c r="Q20" s="79"/>
      <c r="R20" s="79"/>
    </row>
    <row r="21" spans="1:47" ht="13.5" hidden="1" customHeight="1" x14ac:dyDescent="0.2">
      <c r="A21" s="212" t="s">
        <v>65</v>
      </c>
      <c r="B21" s="95" t="e">
        <f>VLOOKUP($F21,УЧАСТНИКИ!$A$2:$L$1105,3,FALSE)</f>
        <v>#N/A</v>
      </c>
      <c r="C21" s="213" t="e">
        <f>VLOOKUP($F21,УЧАСТНИКИ!$A$2:$L$1105,4,FALSE)</f>
        <v>#N/A</v>
      </c>
      <c r="D21" s="95" t="e">
        <f>VLOOKUP($F21,УЧАСТНИКИ!$A$2:$L$1105,5,FALSE)</f>
        <v>#N/A</v>
      </c>
      <c r="E21" s="214" t="e">
        <f>VLOOKUP($F21,УЧАСТНИКИ!$A$2:$L$1105,8,FALSE)</f>
        <v>#N/A</v>
      </c>
      <c r="F21" s="212"/>
      <c r="G21" s="212"/>
      <c r="H21" s="212"/>
      <c r="I21" s="212"/>
      <c r="J21" s="212"/>
      <c r="K21" s="175"/>
      <c r="L21" s="215"/>
      <c r="M21" s="215"/>
      <c r="N21" s="215"/>
      <c r="O21" s="215"/>
      <c r="P21" s="213" t="e">
        <f>VLOOKUP($F21,УЧАСТНИКИ!$A$2:$L$1105,9,FALSE)</f>
        <v>#N/A</v>
      </c>
      <c r="Q21" s="79"/>
      <c r="R21" s="79"/>
    </row>
    <row r="22" spans="1:47" ht="13.5" hidden="1" customHeight="1" x14ac:dyDescent="0.2">
      <c r="A22" s="212" t="s">
        <v>64</v>
      </c>
      <c r="B22" s="95" t="e">
        <f>VLOOKUP($F22,УЧАСТНИКИ!$A$2:$L$1105,3,FALSE)</f>
        <v>#N/A</v>
      </c>
      <c r="C22" s="213" t="e">
        <f>VLOOKUP($F22,УЧАСТНИКИ!$A$2:$L$1105,4,FALSE)</f>
        <v>#N/A</v>
      </c>
      <c r="D22" s="95" t="e">
        <f>VLOOKUP($F22,УЧАСТНИКИ!$A$2:$L$1105,5,FALSE)</f>
        <v>#N/A</v>
      </c>
      <c r="E22" s="214" t="e">
        <f>VLOOKUP($F22,УЧАСТНИКИ!$A$2:$L$1105,8,FALSE)</f>
        <v>#N/A</v>
      </c>
      <c r="F22" s="212"/>
      <c r="G22" s="212"/>
      <c r="H22" s="212"/>
      <c r="I22" s="212"/>
      <c r="J22" s="212"/>
      <c r="K22" s="175"/>
      <c r="L22" s="215"/>
      <c r="M22" s="215"/>
      <c r="N22" s="215"/>
      <c r="O22" s="215"/>
      <c r="P22" s="213" t="e">
        <f>VLOOKUP($F22,УЧАСТНИКИ!$A$2:$L$1105,9,FALSE)</f>
        <v>#N/A</v>
      </c>
      <c r="Q22" s="79"/>
      <c r="R22" s="79"/>
    </row>
    <row r="23" spans="1:47" ht="13.5" hidden="1" customHeight="1" x14ac:dyDescent="0.2">
      <c r="A23" s="212" t="s">
        <v>63</v>
      </c>
      <c r="B23" s="95" t="e">
        <f>VLOOKUP($F23,УЧАСТНИКИ!$A$2:$L$1105,3,FALSE)</f>
        <v>#N/A</v>
      </c>
      <c r="C23" s="213" t="e">
        <f>VLOOKUP($F23,УЧАСТНИКИ!$A$2:$L$1105,4,FALSE)</f>
        <v>#N/A</v>
      </c>
      <c r="D23" s="95" t="e">
        <f>VLOOKUP($F23,УЧАСТНИКИ!$A$2:$L$1105,5,FALSE)</f>
        <v>#N/A</v>
      </c>
      <c r="E23" s="214" t="e">
        <f>VLOOKUP($F23,УЧАСТНИКИ!$A$2:$L$1105,8,FALSE)</f>
        <v>#N/A</v>
      </c>
      <c r="F23" s="212"/>
      <c r="G23" s="212"/>
      <c r="H23" s="212"/>
      <c r="I23" s="212"/>
      <c r="J23" s="212"/>
      <c r="K23" s="175"/>
      <c r="L23" s="215"/>
      <c r="M23" s="215"/>
      <c r="N23" s="215"/>
      <c r="O23" s="215"/>
      <c r="P23" s="213" t="e">
        <f>VLOOKUP($F23,УЧАСТНИКИ!$A$2:$L$1105,9,FALSE)</f>
        <v>#N/A</v>
      </c>
      <c r="Q23" s="79"/>
      <c r="R23" s="79"/>
    </row>
    <row r="24" spans="1:47" ht="13.5" hidden="1" customHeight="1" x14ac:dyDescent="0.2">
      <c r="A24" s="212" t="s">
        <v>62</v>
      </c>
      <c r="B24" s="95" t="e">
        <f>VLOOKUP($F24,УЧАСТНИКИ!$A$2:$L$1105,3,FALSE)</f>
        <v>#N/A</v>
      </c>
      <c r="C24" s="213" t="e">
        <f>VLOOKUP($F24,УЧАСТНИКИ!$A$2:$L$1105,4,FALSE)</f>
        <v>#N/A</v>
      </c>
      <c r="D24" s="95" t="e">
        <f>VLOOKUP($F24,УЧАСТНИКИ!$A$2:$L$1105,5,FALSE)</f>
        <v>#N/A</v>
      </c>
      <c r="E24" s="214" t="e">
        <f>VLOOKUP($F24,УЧАСТНИКИ!$A$2:$L$1105,8,FALSE)</f>
        <v>#N/A</v>
      </c>
      <c r="F24" s="212"/>
      <c r="G24" s="212"/>
      <c r="H24" s="212"/>
      <c r="I24" s="212"/>
      <c r="J24" s="212"/>
      <c r="K24" s="175"/>
      <c r="L24" s="215"/>
      <c r="M24" s="215"/>
      <c r="N24" s="215"/>
      <c r="O24" s="215"/>
      <c r="P24" s="213" t="e">
        <f>VLOOKUP($F24,УЧАСТНИКИ!$A$2:$L$1105,9,FALSE)</f>
        <v>#N/A</v>
      </c>
      <c r="Q24" s="79"/>
      <c r="R24" s="79"/>
    </row>
    <row r="25" spans="1:47" ht="13.5" hidden="1" customHeight="1" x14ac:dyDescent="0.2">
      <c r="A25" s="212" t="s">
        <v>69</v>
      </c>
      <c r="B25" s="95" t="e">
        <f>VLOOKUP($F25,УЧАСТНИКИ!$A$2:$L$1105,3,FALSE)</f>
        <v>#N/A</v>
      </c>
      <c r="C25" s="213" t="e">
        <f>VLOOKUP($F25,УЧАСТНИКИ!$A$2:$L$1105,4,FALSE)</f>
        <v>#N/A</v>
      </c>
      <c r="D25" s="95" t="e">
        <f>VLOOKUP($F25,УЧАСТНИКИ!$A$2:$L$1105,5,FALSE)</f>
        <v>#N/A</v>
      </c>
      <c r="E25" s="214" t="e">
        <f>VLOOKUP($F25,УЧАСТНИКИ!$A$2:$L$1105,8,FALSE)</f>
        <v>#N/A</v>
      </c>
      <c r="F25" s="212"/>
      <c r="G25" s="212"/>
      <c r="H25" s="212"/>
      <c r="I25" s="212"/>
      <c r="J25" s="212"/>
      <c r="K25" s="175"/>
      <c r="L25" s="215"/>
      <c r="M25" s="215"/>
      <c r="N25" s="215"/>
      <c r="O25" s="215"/>
      <c r="P25" s="213" t="e">
        <f>VLOOKUP($F25,УЧАСТНИКИ!$A$2:$L$1105,9,FALSE)</f>
        <v>#N/A</v>
      </c>
      <c r="Q25" s="79"/>
      <c r="R25" s="79"/>
    </row>
    <row r="26" spans="1:47" ht="13.5" hidden="1" customHeight="1" x14ac:dyDescent="0.2">
      <c r="A26" s="212" t="s">
        <v>70</v>
      </c>
      <c r="B26" s="95" t="e">
        <f>VLOOKUP($F26,УЧАСТНИКИ!$A$2:$L$1105,3,FALSE)</f>
        <v>#N/A</v>
      </c>
      <c r="C26" s="213" t="e">
        <f>VLOOKUP($F26,УЧАСТНИКИ!$A$2:$L$1105,4,FALSE)</f>
        <v>#N/A</v>
      </c>
      <c r="D26" s="95" t="e">
        <f>VLOOKUP($F26,УЧАСТНИКИ!$A$2:$L$1105,5,FALSE)</f>
        <v>#N/A</v>
      </c>
      <c r="E26" s="214" t="e">
        <f>VLOOKUP($F26,УЧАСТНИКИ!$A$2:$L$1105,8,FALSE)</f>
        <v>#N/A</v>
      </c>
      <c r="F26" s="212"/>
      <c r="G26" s="212"/>
      <c r="H26" s="212"/>
      <c r="I26" s="212"/>
      <c r="J26" s="212"/>
      <c r="K26" s="175"/>
      <c r="L26" s="215"/>
      <c r="M26" s="215"/>
      <c r="N26" s="215"/>
      <c r="O26" s="215"/>
      <c r="P26" s="213" t="e">
        <f>VLOOKUP($F26,УЧАСТНИКИ!$A$2:$L$1105,9,FALSE)</f>
        <v>#N/A</v>
      </c>
      <c r="Q26" s="79"/>
      <c r="R26" s="79"/>
    </row>
    <row r="27" spans="1:47" ht="13.5" hidden="1" customHeight="1" x14ac:dyDescent="0.2">
      <c r="A27" s="212" t="s">
        <v>71</v>
      </c>
      <c r="B27" s="95" t="e">
        <f>VLOOKUP($F27,УЧАСТНИКИ!$A$2:$L$1105,3,FALSE)</f>
        <v>#N/A</v>
      </c>
      <c r="C27" s="213" t="e">
        <f>VLOOKUP($F27,УЧАСТНИКИ!$A$2:$L$1105,4,FALSE)</f>
        <v>#N/A</v>
      </c>
      <c r="D27" s="95" t="e">
        <f>VLOOKUP($F27,УЧАСТНИКИ!$A$2:$L$1105,5,FALSE)</f>
        <v>#N/A</v>
      </c>
      <c r="E27" s="214" t="e">
        <f>VLOOKUP($F27,УЧАСТНИКИ!$A$2:$L$1105,8,FALSE)</f>
        <v>#N/A</v>
      </c>
      <c r="F27" s="212"/>
      <c r="G27" s="212"/>
      <c r="H27" s="212"/>
      <c r="I27" s="212"/>
      <c r="J27" s="212"/>
      <c r="K27" s="175"/>
      <c r="L27" s="215"/>
      <c r="M27" s="215"/>
      <c r="N27" s="215"/>
      <c r="O27" s="215"/>
      <c r="P27" s="213" t="e">
        <f>VLOOKUP($F27,УЧАСТНИКИ!$A$2:$L$1105,9,FALSE)</f>
        <v>#N/A</v>
      </c>
      <c r="Q27" s="79"/>
      <c r="R27" s="79"/>
    </row>
    <row r="28" spans="1:47" ht="13.5" customHeight="1" x14ac:dyDescent="0.2">
      <c r="A28" s="80"/>
      <c r="B28" s="81"/>
      <c r="C28" s="82"/>
      <c r="D28" s="83"/>
      <c r="E28" s="83"/>
      <c r="F28" s="80"/>
      <c r="G28" s="80"/>
      <c r="H28" s="80"/>
      <c r="I28" s="80"/>
      <c r="J28" s="80"/>
      <c r="K28" s="84"/>
      <c r="L28" s="39"/>
      <c r="M28" s="39"/>
      <c r="N28" s="39"/>
      <c r="O28" s="39"/>
      <c r="P28" s="82"/>
      <c r="Q28" s="79"/>
      <c r="R28" s="79"/>
    </row>
    <row r="29" spans="1:47" x14ac:dyDescent="0.2">
      <c r="A29" s="300" t="s">
        <v>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</row>
    <row r="30" spans="1:47" x14ac:dyDescent="0.2">
      <c r="A30" s="300" t="s">
        <v>4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</row>
    <row r="31" spans="1:47" x14ac:dyDescent="0.2">
      <c r="A31" s="302" t="s">
        <v>5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</row>
    <row r="32" spans="1:47" ht="15.75" x14ac:dyDescent="0.25">
      <c r="A32" s="29"/>
      <c r="B32" s="87"/>
      <c r="C32" s="87"/>
      <c r="D32" s="87"/>
      <c r="E32" s="87"/>
      <c r="F32" s="29"/>
      <c r="G32" s="29"/>
      <c r="H32" s="29"/>
      <c r="I32" s="29"/>
      <c r="J32" s="29"/>
      <c r="K32" s="87"/>
    </row>
    <row r="33" spans="1:11" ht="15.75" x14ac:dyDescent="0.25">
      <c r="A33" s="29"/>
      <c r="B33" s="87"/>
      <c r="C33" s="87"/>
      <c r="D33" s="87"/>
      <c r="E33" s="87"/>
      <c r="F33" s="29"/>
      <c r="G33" s="29"/>
      <c r="H33" s="29"/>
      <c r="I33" s="29"/>
      <c r="J33" s="29"/>
      <c r="K33" s="87"/>
    </row>
    <row r="34" spans="1:11" ht="15.75" x14ac:dyDescent="0.25">
      <c r="A34" s="29"/>
      <c r="B34" s="87"/>
      <c r="C34" s="87"/>
      <c r="D34" s="87"/>
      <c r="E34" s="87"/>
      <c r="F34" s="29"/>
      <c r="G34" s="29"/>
      <c r="H34" s="29"/>
      <c r="I34" s="29"/>
      <c r="J34" s="29"/>
      <c r="K34" s="87"/>
    </row>
    <row r="35" spans="1:11" ht="15.75" x14ac:dyDescent="0.25">
      <c r="A35" s="29"/>
      <c r="B35" s="87"/>
      <c r="C35" s="87"/>
      <c r="D35" s="87"/>
      <c r="E35" s="87"/>
      <c r="F35" s="29"/>
      <c r="G35" s="29"/>
      <c r="H35" s="29"/>
      <c r="I35" s="29"/>
      <c r="J35" s="29"/>
      <c r="K35" s="87"/>
    </row>
    <row r="36" spans="1:11" ht="15.75" x14ac:dyDescent="0.25">
      <c r="A36" s="29"/>
      <c r="B36" s="87"/>
      <c r="C36" s="87"/>
      <c r="D36" s="87"/>
      <c r="E36" s="87"/>
      <c r="F36" s="29"/>
      <c r="G36" s="29"/>
      <c r="H36" s="29"/>
      <c r="I36" s="29"/>
      <c r="J36" s="29"/>
      <c r="K36" s="87"/>
    </row>
    <row r="37" spans="1:11" ht="15.75" x14ac:dyDescent="0.25">
      <c r="A37" s="29"/>
      <c r="B37" s="87"/>
      <c r="C37" s="87"/>
      <c r="D37" s="87"/>
      <c r="E37" s="87"/>
      <c r="F37" s="29"/>
      <c r="G37" s="29"/>
      <c r="H37" s="29"/>
      <c r="I37" s="29"/>
      <c r="J37" s="29"/>
      <c r="K37" s="87"/>
    </row>
    <row r="38" spans="1:11" ht="15.75" x14ac:dyDescent="0.25">
      <c r="A38" s="29"/>
      <c r="B38" s="87"/>
      <c r="C38" s="87"/>
      <c r="D38" s="87"/>
      <c r="E38" s="87"/>
      <c r="F38" s="29"/>
      <c r="G38" s="29"/>
      <c r="H38" s="29"/>
      <c r="I38" s="29"/>
      <c r="J38" s="29"/>
      <c r="K38" s="87"/>
    </row>
    <row r="39" spans="1:11" ht="15.75" x14ac:dyDescent="0.25">
      <c r="A39" s="29"/>
      <c r="B39" s="87"/>
      <c r="C39" s="87"/>
      <c r="D39" s="87"/>
      <c r="E39" s="87"/>
      <c r="F39" s="29"/>
      <c r="G39" s="29"/>
      <c r="H39" s="29"/>
      <c r="I39" s="29"/>
      <c r="J39" s="29"/>
      <c r="K39" s="87"/>
    </row>
    <row r="40" spans="1:11" x14ac:dyDescent="0.2">
      <c r="A40" s="23"/>
      <c r="B40" s="88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.75" x14ac:dyDescent="0.25">
      <c r="A41" s="29"/>
      <c r="B41" s="87"/>
      <c r="C41" s="87"/>
      <c r="D41" s="87"/>
      <c r="E41" s="87"/>
      <c r="F41" s="29"/>
      <c r="G41" s="29"/>
      <c r="H41" s="29"/>
      <c r="I41" s="29"/>
      <c r="J41" s="29"/>
      <c r="K41" s="87"/>
    </row>
    <row r="42" spans="1:11" ht="15.75" x14ac:dyDescent="0.25">
      <c r="A42" s="29"/>
      <c r="B42" s="87"/>
      <c r="C42" s="87"/>
      <c r="D42" s="87"/>
      <c r="E42" s="87"/>
      <c r="F42" s="29"/>
      <c r="G42" s="29"/>
      <c r="H42" s="29"/>
      <c r="I42" s="29"/>
      <c r="J42" s="29"/>
      <c r="K42" s="87"/>
    </row>
    <row r="43" spans="1:11" ht="15.75" x14ac:dyDescent="0.25">
      <c r="A43" s="29"/>
      <c r="B43" s="87"/>
      <c r="C43" s="87"/>
      <c r="D43" s="87"/>
      <c r="E43" s="87"/>
      <c r="F43" s="29"/>
      <c r="G43" s="29"/>
      <c r="H43" s="29"/>
      <c r="I43" s="29"/>
      <c r="J43" s="29"/>
      <c r="K43" s="87"/>
    </row>
    <row r="44" spans="1:11" ht="15.75" x14ac:dyDescent="0.25">
      <c r="A44" s="29"/>
      <c r="B44" s="87"/>
      <c r="C44" s="87"/>
      <c r="D44" s="87"/>
      <c r="E44" s="87"/>
      <c r="F44" s="29"/>
      <c r="G44" s="29"/>
      <c r="H44" s="29"/>
      <c r="I44" s="29"/>
      <c r="J44" s="29"/>
      <c r="K44" s="87"/>
    </row>
    <row r="45" spans="1:11" ht="15.75" x14ac:dyDescent="0.25">
      <c r="A45" s="29"/>
      <c r="B45" s="87"/>
      <c r="C45" s="87"/>
      <c r="D45" s="87"/>
      <c r="E45" s="87"/>
      <c r="F45" s="29"/>
      <c r="G45" s="29"/>
      <c r="H45" s="29"/>
      <c r="I45" s="29"/>
      <c r="J45" s="29"/>
      <c r="K45" s="87"/>
    </row>
    <row r="46" spans="1:11" ht="15.75" x14ac:dyDescent="0.25">
      <c r="A46" s="29"/>
      <c r="B46" s="87"/>
      <c r="C46" s="87"/>
      <c r="D46" s="87"/>
      <c r="E46" s="87"/>
      <c r="F46" s="29"/>
      <c r="G46" s="29"/>
      <c r="H46" s="29"/>
      <c r="I46" s="29"/>
      <c r="J46" s="29"/>
      <c r="K46" s="87"/>
    </row>
    <row r="47" spans="1:11" ht="15.75" x14ac:dyDescent="0.25">
      <c r="A47" s="29"/>
      <c r="B47" s="87"/>
      <c r="C47" s="87"/>
      <c r="D47" s="87"/>
      <c r="E47" s="87"/>
      <c r="F47" s="29"/>
      <c r="G47" s="29"/>
      <c r="H47" s="29"/>
      <c r="I47" s="29"/>
      <c r="J47" s="29"/>
      <c r="K47" s="87"/>
    </row>
    <row r="48" spans="1:11" ht="15.75" x14ac:dyDescent="0.25">
      <c r="A48" s="29"/>
      <c r="B48" s="87"/>
      <c r="C48" s="87"/>
      <c r="D48" s="87"/>
      <c r="E48" s="87"/>
      <c r="F48" s="29"/>
      <c r="G48" s="29"/>
      <c r="H48" s="29"/>
      <c r="I48" s="29"/>
      <c r="J48" s="29"/>
      <c r="K48" s="87"/>
    </row>
    <row r="49" spans="1:11" x14ac:dyDescent="0.2">
      <c r="A49" s="29"/>
      <c r="B49" s="89"/>
      <c r="C49" s="291"/>
      <c r="D49" s="291"/>
      <c r="E49" s="135"/>
      <c r="F49" s="290"/>
      <c r="G49" s="290"/>
      <c r="H49" s="291"/>
      <c r="I49" s="291"/>
      <c r="J49" s="291"/>
      <c r="K49" s="29"/>
    </row>
    <row r="50" spans="1:1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  <row r="1001" spans="1:1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</row>
    <row r="1002" spans="1:1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</row>
    <row r="1003" spans="1:1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</row>
    <row r="1004" spans="1:1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</row>
    <row r="1005" spans="1:1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</row>
    <row r="1006" spans="1:1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</row>
    <row r="1007" spans="1:1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</row>
    <row r="1008" spans="1:1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</row>
    <row r="1009" spans="1:1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</row>
    <row r="1010" spans="1:1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</row>
    <row r="1011" spans="1:1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</row>
    <row r="1012" spans="1:1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</row>
    <row r="1013" spans="1:1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</row>
    <row r="1014" spans="1:1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</row>
    <row r="1015" spans="1:11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</row>
    <row r="1016" spans="1:11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</row>
    <row r="1017" spans="1:11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</row>
    <row r="1018" spans="1:11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</row>
    <row r="1019" spans="1:11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</row>
    <row r="1020" spans="1:11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</row>
    <row r="1021" spans="1:11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</row>
    <row r="1022" spans="1:1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</row>
    <row r="1023" spans="1:1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</row>
    <row r="1024" spans="1:1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</row>
    <row r="1025" spans="1:11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</row>
    <row r="1026" spans="1:11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</row>
    <row r="1027" spans="1:11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</row>
    <row r="1028" spans="1:11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</row>
    <row r="1029" spans="1:11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</row>
    <row r="1030" spans="1:11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</row>
    <row r="1031" spans="1:11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</row>
    <row r="1032" spans="1:11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</row>
    <row r="1033" spans="1:11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</row>
    <row r="1034" spans="1:11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</row>
    <row r="1035" spans="1:11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</row>
    <row r="1036" spans="1:11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</row>
    <row r="1037" spans="1:11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</row>
    <row r="1038" spans="1:11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</row>
    <row r="1039" spans="1:11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</row>
    <row r="1040" spans="1:11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</row>
    <row r="1041" spans="1:11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</row>
    <row r="1042" spans="1:11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</row>
    <row r="1044" spans="1:11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</row>
    <row r="1045" spans="1:11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</row>
    <row r="1046" spans="1:11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</row>
    <row r="1047" spans="1:11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</row>
    <row r="1048" spans="1:11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</row>
    <row r="1049" spans="1:11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</row>
    <row r="1050" spans="1:11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</row>
    <row r="1051" spans="1:11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</row>
    <row r="1052" spans="1:11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</row>
    <row r="1053" spans="1:11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</row>
    <row r="1054" spans="1:11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</row>
    <row r="1055" spans="1:11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</row>
    <row r="1056" spans="1:11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</row>
    <row r="1057" spans="1:11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</row>
    <row r="1058" spans="1:11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</row>
    <row r="1059" spans="1:11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</row>
    <row r="1060" spans="1:11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</row>
    <row r="1061" spans="1:11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</row>
    <row r="1062" spans="1:11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</row>
    <row r="1063" spans="1:11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</row>
    <row r="1064" spans="1:11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</row>
    <row r="1065" spans="1:11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</row>
    <row r="1066" spans="1:11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</row>
    <row r="1067" spans="1:11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</row>
    <row r="1068" spans="1:11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</row>
    <row r="1069" spans="1:11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</row>
    <row r="1070" spans="1:11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</row>
    <row r="1071" spans="1:11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</row>
    <row r="1072" spans="1:11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</row>
    <row r="1073" spans="1:11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</row>
    <row r="1074" spans="1:11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</row>
    <row r="1075" spans="1:11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</row>
    <row r="1076" spans="1:11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</row>
    <row r="1077" spans="1:11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</row>
    <row r="1078" spans="1:11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</row>
    <row r="1079" spans="1:11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</row>
    <row r="1080" spans="1:11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</row>
    <row r="1081" spans="1:11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</row>
    <row r="1082" spans="1:11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</row>
    <row r="1083" spans="1:11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</row>
    <row r="1084" spans="1:11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</row>
    <row r="1085" spans="1:11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</row>
    <row r="1086" spans="1:11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</row>
    <row r="1087" spans="1:11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</row>
    <row r="1088" spans="1:11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</row>
    <row r="1089" spans="1:11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</row>
    <row r="1090" spans="1:11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</row>
    <row r="1091" spans="1:11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</row>
    <row r="1092" spans="1:11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</row>
    <row r="1093" spans="1:11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</row>
    <row r="1094" spans="1:11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</row>
    <row r="1095" spans="1:11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</row>
    <row r="1096" spans="1:11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</row>
    <row r="1097" spans="1:11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</row>
    <row r="1098" spans="1:11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</row>
    <row r="1099" spans="1:11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</row>
    <row r="1100" spans="1:11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</row>
    <row r="1101" spans="1:11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</row>
    <row r="1102" spans="1:11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</row>
    <row r="1103" spans="1:11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</row>
    <row r="1104" spans="1:11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</row>
    <row r="1105" spans="1:11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</row>
    <row r="1106" spans="1:11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</row>
    <row r="1107" spans="1:11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</row>
    <row r="1108" spans="1:11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</row>
    <row r="1109" spans="1:11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</row>
    <row r="1110" spans="1:11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</row>
    <row r="1111" spans="1:11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</row>
    <row r="1112" spans="1:11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</row>
    <row r="1113" spans="1:11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</row>
    <row r="1114" spans="1:11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</row>
    <row r="1115" spans="1:11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</row>
    <row r="1116" spans="1:11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</row>
    <row r="1117" spans="1:11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</row>
    <row r="1118" spans="1:11" x14ac:dyDescent="0.2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</row>
    <row r="1119" spans="1:11" x14ac:dyDescent="0.2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</row>
    <row r="1120" spans="1:11" x14ac:dyDescent="0.2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</row>
    <row r="1121" spans="1:11" x14ac:dyDescent="0.2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</row>
    <row r="1122" spans="1:11" x14ac:dyDescent="0.2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</row>
    <row r="1123" spans="1:11" x14ac:dyDescent="0.2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</row>
    <row r="1124" spans="1:11" x14ac:dyDescent="0.2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</row>
    <row r="1125" spans="1:11" x14ac:dyDescent="0.2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</row>
    <row r="1126" spans="1:11" x14ac:dyDescent="0.2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</row>
    <row r="1127" spans="1:11" x14ac:dyDescent="0.2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</row>
    <row r="1128" spans="1:11" x14ac:dyDescent="0.2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</row>
    <row r="1129" spans="1:11" x14ac:dyDescent="0.2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</row>
    <row r="1130" spans="1:11" x14ac:dyDescent="0.2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</row>
    <row r="1131" spans="1:11" x14ac:dyDescent="0.2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</row>
    <row r="1132" spans="1:11" x14ac:dyDescent="0.2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</row>
    <row r="1133" spans="1:11" x14ac:dyDescent="0.2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</row>
    <row r="1134" spans="1:11" x14ac:dyDescent="0.2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</row>
    <row r="1135" spans="1:11" x14ac:dyDescent="0.2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</row>
    <row r="1136" spans="1:11" x14ac:dyDescent="0.2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</row>
    <row r="1137" spans="1:11" x14ac:dyDescent="0.2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</row>
    <row r="1138" spans="1:11" x14ac:dyDescent="0.2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</row>
    <row r="1139" spans="1:11" x14ac:dyDescent="0.2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</row>
    <row r="1140" spans="1:11" x14ac:dyDescent="0.2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</row>
    <row r="1141" spans="1:11" x14ac:dyDescent="0.2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</row>
    <row r="1142" spans="1:11" x14ac:dyDescent="0.2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</row>
    <row r="1143" spans="1:11" x14ac:dyDescent="0.2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</row>
    <row r="1144" spans="1:11" x14ac:dyDescent="0.2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</row>
    <row r="1145" spans="1:11" x14ac:dyDescent="0.2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</row>
    <row r="1146" spans="1:11" x14ac:dyDescent="0.2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</row>
    <row r="1147" spans="1:11" x14ac:dyDescent="0.2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</row>
    <row r="1148" spans="1:11" x14ac:dyDescent="0.2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</row>
    <row r="1149" spans="1:11" x14ac:dyDescent="0.2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</row>
    <row r="1150" spans="1:11" x14ac:dyDescent="0.2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</row>
    <row r="1151" spans="1:11" x14ac:dyDescent="0.2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</row>
    <row r="1152" spans="1:11" x14ac:dyDescent="0.2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</row>
    <row r="1153" spans="1:11" x14ac:dyDescent="0.2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</row>
    <row r="1154" spans="1:11" x14ac:dyDescent="0.2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</row>
    <row r="1155" spans="1:11" x14ac:dyDescent="0.2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</row>
    <row r="1156" spans="1:11" x14ac:dyDescent="0.2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</row>
    <row r="1157" spans="1:11" x14ac:dyDescent="0.2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</row>
    <row r="1158" spans="1:11" x14ac:dyDescent="0.2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</row>
    <row r="1159" spans="1:11" x14ac:dyDescent="0.2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</row>
    <row r="1160" spans="1:11" x14ac:dyDescent="0.2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</row>
    <row r="1161" spans="1:11" x14ac:dyDescent="0.2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</row>
    <row r="1162" spans="1:11" x14ac:dyDescent="0.2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</row>
    <row r="1163" spans="1:11" x14ac:dyDescent="0.2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</row>
    <row r="1164" spans="1:11" x14ac:dyDescent="0.2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</row>
    <row r="1165" spans="1:11" x14ac:dyDescent="0.2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</row>
    <row r="1166" spans="1:11" x14ac:dyDescent="0.2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</row>
    <row r="1167" spans="1:11" x14ac:dyDescent="0.2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</row>
    <row r="1168" spans="1:11" x14ac:dyDescent="0.2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</row>
    <row r="1169" spans="1:11" x14ac:dyDescent="0.2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</row>
    <row r="1170" spans="1:11" x14ac:dyDescent="0.2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</row>
    <row r="1171" spans="1:11" x14ac:dyDescent="0.2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</row>
    <row r="1172" spans="1:11" x14ac:dyDescent="0.2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</row>
    <row r="1173" spans="1:11" x14ac:dyDescent="0.2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</row>
    <row r="1174" spans="1:11" x14ac:dyDescent="0.2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</row>
    <row r="1175" spans="1:11" x14ac:dyDescent="0.2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</row>
    <row r="1176" spans="1:11" x14ac:dyDescent="0.2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</row>
    <row r="1177" spans="1:11" x14ac:dyDescent="0.2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</row>
    <row r="1178" spans="1:11" x14ac:dyDescent="0.2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</row>
    <row r="1179" spans="1:11" x14ac:dyDescent="0.2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</row>
    <row r="1180" spans="1:11" x14ac:dyDescent="0.2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</row>
    <row r="1181" spans="1:11" x14ac:dyDescent="0.2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</row>
    <row r="1182" spans="1:11" x14ac:dyDescent="0.2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</row>
    <row r="1183" spans="1:11" x14ac:dyDescent="0.2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</row>
    <row r="1184" spans="1:11" x14ac:dyDescent="0.2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</row>
    <row r="1185" spans="1:11" x14ac:dyDescent="0.2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</row>
    <row r="1186" spans="1:11" x14ac:dyDescent="0.2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</row>
    <row r="1187" spans="1:11" x14ac:dyDescent="0.2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</row>
    <row r="1188" spans="1:11" x14ac:dyDescent="0.2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</row>
    <row r="1189" spans="1:11" x14ac:dyDescent="0.2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</row>
    <row r="1190" spans="1:11" x14ac:dyDescent="0.2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</row>
    <row r="1191" spans="1:11" x14ac:dyDescent="0.2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</row>
    <row r="1192" spans="1:11" x14ac:dyDescent="0.2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</row>
    <row r="1193" spans="1:11" x14ac:dyDescent="0.2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</row>
    <row r="1194" spans="1:11" x14ac:dyDescent="0.2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</row>
    <row r="1195" spans="1:11" x14ac:dyDescent="0.2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</row>
    <row r="1196" spans="1:11" x14ac:dyDescent="0.2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</row>
    <row r="1197" spans="1:11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</row>
    <row r="1198" spans="1:11" x14ac:dyDescent="0.2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</row>
    <row r="1199" spans="1:11" x14ac:dyDescent="0.2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</row>
    <row r="1200" spans="1:11" x14ac:dyDescent="0.2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</row>
    <row r="1201" spans="1:11" x14ac:dyDescent="0.2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</row>
    <row r="1202" spans="1:11" x14ac:dyDescent="0.2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</row>
    <row r="1203" spans="1:11" x14ac:dyDescent="0.2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</row>
    <row r="1204" spans="1:11" x14ac:dyDescent="0.2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</row>
    <row r="1205" spans="1:11" x14ac:dyDescent="0.2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</row>
    <row r="1206" spans="1:11" x14ac:dyDescent="0.2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</row>
    <row r="1207" spans="1:11" x14ac:dyDescent="0.2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</row>
    <row r="1208" spans="1:11" x14ac:dyDescent="0.2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</row>
    <row r="1209" spans="1:11" x14ac:dyDescent="0.2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</row>
    <row r="1210" spans="1:11" x14ac:dyDescent="0.2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</row>
    <row r="1211" spans="1:11" x14ac:dyDescent="0.2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</row>
    <row r="1212" spans="1:11" x14ac:dyDescent="0.2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</row>
    <row r="1213" spans="1:11" x14ac:dyDescent="0.2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</row>
    <row r="1214" spans="1:11" x14ac:dyDescent="0.2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</row>
    <row r="1215" spans="1:11" x14ac:dyDescent="0.2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</row>
    <row r="1216" spans="1:11" x14ac:dyDescent="0.2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</row>
    <row r="1217" spans="1:11" x14ac:dyDescent="0.2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</row>
    <row r="1218" spans="1:11" x14ac:dyDescent="0.2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</row>
    <row r="1219" spans="1:11" x14ac:dyDescent="0.2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</row>
    <row r="1220" spans="1:11" x14ac:dyDescent="0.2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</row>
    <row r="1221" spans="1:11" x14ac:dyDescent="0.2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</row>
    <row r="1222" spans="1:11" x14ac:dyDescent="0.2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</row>
    <row r="1223" spans="1:11" x14ac:dyDescent="0.2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</row>
    <row r="1224" spans="1:11" x14ac:dyDescent="0.2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</row>
    <row r="1225" spans="1:11" x14ac:dyDescent="0.2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</row>
    <row r="1226" spans="1:11" x14ac:dyDescent="0.2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</row>
    <row r="1227" spans="1:11" x14ac:dyDescent="0.2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</row>
    <row r="1228" spans="1:11" x14ac:dyDescent="0.2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</row>
    <row r="1229" spans="1:11" x14ac:dyDescent="0.2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</row>
    <row r="1230" spans="1:11" x14ac:dyDescent="0.2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</row>
    <row r="1231" spans="1:11" x14ac:dyDescent="0.2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</row>
    <row r="1232" spans="1:11" x14ac:dyDescent="0.2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</row>
    <row r="1233" spans="1:11" x14ac:dyDescent="0.2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</row>
    <row r="1234" spans="1:11" x14ac:dyDescent="0.2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</row>
    <row r="1235" spans="1:11" x14ac:dyDescent="0.2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</row>
    <row r="1236" spans="1:11" x14ac:dyDescent="0.2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</row>
    <row r="1237" spans="1:11" x14ac:dyDescent="0.2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</row>
    <row r="1238" spans="1:11" x14ac:dyDescent="0.2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</row>
    <row r="1239" spans="1:11" x14ac:dyDescent="0.2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</row>
    <row r="1240" spans="1:11" x14ac:dyDescent="0.2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</row>
    <row r="1241" spans="1:11" x14ac:dyDescent="0.2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</row>
    <row r="1242" spans="1:11" x14ac:dyDescent="0.2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</row>
    <row r="1243" spans="1:11" x14ac:dyDescent="0.2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</row>
    <row r="1244" spans="1:11" x14ac:dyDescent="0.2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</row>
    <row r="1245" spans="1:11" x14ac:dyDescent="0.2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</row>
    <row r="1246" spans="1:11" x14ac:dyDescent="0.2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</row>
    <row r="1247" spans="1:11" x14ac:dyDescent="0.2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</row>
    <row r="1248" spans="1:11" x14ac:dyDescent="0.2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</row>
    <row r="1249" spans="1:11" x14ac:dyDescent="0.2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</row>
    <row r="1250" spans="1:11" x14ac:dyDescent="0.2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</row>
    <row r="1251" spans="1:11" x14ac:dyDescent="0.2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</row>
    <row r="1252" spans="1:11" x14ac:dyDescent="0.2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</row>
    <row r="1253" spans="1:11" x14ac:dyDescent="0.2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</row>
    <row r="1254" spans="1:11" x14ac:dyDescent="0.2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</row>
    <row r="1255" spans="1:11" x14ac:dyDescent="0.2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</row>
    <row r="1256" spans="1:11" x14ac:dyDescent="0.2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</row>
    <row r="1257" spans="1:11" x14ac:dyDescent="0.2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</row>
    <row r="1258" spans="1:11" x14ac:dyDescent="0.2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</row>
    <row r="1259" spans="1:11" x14ac:dyDescent="0.2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</row>
    <row r="1260" spans="1:11" x14ac:dyDescent="0.2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</row>
    <row r="1261" spans="1:11" x14ac:dyDescent="0.2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</row>
    <row r="1262" spans="1:11" x14ac:dyDescent="0.2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</row>
    <row r="1263" spans="1:11" x14ac:dyDescent="0.2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</row>
    <row r="1264" spans="1:11" x14ac:dyDescent="0.2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</row>
    <row r="1265" spans="1:11" x14ac:dyDescent="0.2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</row>
    <row r="1266" spans="1:11" x14ac:dyDescent="0.2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</row>
    <row r="1267" spans="1:11" x14ac:dyDescent="0.2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</row>
    <row r="1268" spans="1:11" x14ac:dyDescent="0.2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</row>
    <row r="1269" spans="1:11" x14ac:dyDescent="0.2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</row>
    <row r="1270" spans="1:11" x14ac:dyDescent="0.2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</row>
    <row r="1271" spans="1:11" x14ac:dyDescent="0.2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</row>
    <row r="1272" spans="1:11" x14ac:dyDescent="0.2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</row>
    <row r="1273" spans="1:11" x14ac:dyDescent="0.2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</row>
    <row r="1274" spans="1:11" x14ac:dyDescent="0.2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</row>
    <row r="1275" spans="1:11" x14ac:dyDescent="0.2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</row>
    <row r="1276" spans="1:11" x14ac:dyDescent="0.2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</row>
    <row r="1277" spans="1:11" x14ac:dyDescent="0.2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</row>
    <row r="1278" spans="1:11" x14ac:dyDescent="0.2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</row>
    <row r="1279" spans="1:11" x14ac:dyDescent="0.2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</row>
    <row r="1280" spans="1:11" x14ac:dyDescent="0.2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</row>
    <row r="1281" spans="1:11" x14ac:dyDescent="0.2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</row>
    <row r="1282" spans="1:11" x14ac:dyDescent="0.2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</row>
    <row r="1283" spans="1:11" x14ac:dyDescent="0.2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</row>
  </sheetData>
  <mergeCells count="22">
    <mergeCell ref="C49:D49"/>
    <mergeCell ref="F49:G49"/>
    <mergeCell ref="H49:J49"/>
    <mergeCell ref="A29:AU29"/>
    <mergeCell ref="A30:AU30"/>
    <mergeCell ref="A31:AU31"/>
    <mergeCell ref="I4:P4"/>
    <mergeCell ref="A1:P1"/>
    <mergeCell ref="A8:A9"/>
    <mergeCell ref="B8:B9"/>
    <mergeCell ref="C8:C9"/>
    <mergeCell ref="D8:D9"/>
    <mergeCell ref="A2:P2"/>
    <mergeCell ref="J8:J9"/>
    <mergeCell ref="G8:I8"/>
    <mergeCell ref="N8:N9"/>
    <mergeCell ref="A3:P3"/>
    <mergeCell ref="F8:F9"/>
    <mergeCell ref="O8:O9"/>
    <mergeCell ref="P8:P9"/>
    <mergeCell ref="E8:E9"/>
    <mergeCell ref="K8:M8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00B050"/>
  </sheetPr>
  <dimension ref="A1:AU1283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3.85546875" style="63" customWidth="1"/>
    <col min="2" max="2" width="19.28515625" style="63" customWidth="1"/>
    <col min="3" max="3" width="10.140625" style="63" customWidth="1"/>
    <col min="4" max="4" width="24" style="63" customWidth="1"/>
    <col min="5" max="5" width="9.7109375" style="63" customWidth="1"/>
    <col min="6" max="6" width="7.7109375" style="63" customWidth="1"/>
    <col min="7" max="9" width="7.28515625" style="63" customWidth="1"/>
    <col min="10" max="10" width="3.7109375" style="63" customWidth="1"/>
    <col min="11" max="13" width="7.28515625" style="63" customWidth="1"/>
    <col min="14" max="14" width="7.140625" style="63" customWidth="1"/>
    <col min="15" max="15" width="5" style="63" customWidth="1"/>
    <col min="16" max="16" width="8.28515625" style="63" customWidth="1"/>
    <col min="17" max="16384" width="9.140625" style="63"/>
  </cols>
  <sheetData>
    <row r="1" spans="1:39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5" x14ac:dyDescent="0.2">
      <c r="A4" s="198"/>
      <c r="B4" s="198"/>
      <c r="C4" s="198"/>
      <c r="D4" s="198"/>
      <c r="E4" s="198"/>
      <c r="F4" s="198"/>
      <c r="G4" s="198"/>
      <c r="H4" s="198"/>
      <c r="I4" s="288" t="s">
        <v>177</v>
      </c>
      <c r="J4" s="288"/>
      <c r="K4" s="288"/>
      <c r="L4" s="288"/>
      <c r="M4" s="288"/>
      <c r="N4" s="288"/>
      <c r="O4" s="288"/>
      <c r="P4" s="288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9" x14ac:dyDescent="0.2">
      <c r="A5" s="18" t="str">
        <f>d_4</f>
        <v>МУЖЧИНЫ</v>
      </c>
      <c r="B5" s="194"/>
      <c r="C5" s="197" t="s">
        <v>158</v>
      </c>
      <c r="D5" s="18">
        <v>98.48</v>
      </c>
      <c r="E5" s="198"/>
      <c r="F5" s="198"/>
      <c r="G5" s="198"/>
      <c r="H5" s="198"/>
      <c r="I5" s="198"/>
      <c r="J5" s="198"/>
      <c r="K5" s="199"/>
      <c r="L5" s="18" t="str">
        <f>d_1</f>
        <v>04.09.2019г.</v>
      </c>
      <c r="M5" s="199"/>
      <c r="N5" s="199"/>
      <c r="O5" s="34" t="s">
        <v>161</v>
      </c>
      <c r="P5" s="15" t="s">
        <v>1258</v>
      </c>
      <c r="Q5" s="66"/>
      <c r="R5" s="66"/>
      <c r="S5" s="66"/>
      <c r="T5" s="66"/>
    </row>
    <row r="6" spans="1:39" x14ac:dyDescent="0.2">
      <c r="A6" s="15" t="s">
        <v>144</v>
      </c>
      <c r="B6" s="141"/>
      <c r="C6" s="197" t="s">
        <v>159</v>
      </c>
      <c r="D6" s="15" t="s">
        <v>221</v>
      </c>
      <c r="E6" s="15"/>
      <c r="F6" s="144"/>
      <c r="G6" s="144"/>
      <c r="H6" s="66"/>
      <c r="I6" s="144"/>
      <c r="J6" s="144"/>
      <c r="L6" s="70"/>
      <c r="M6" s="13"/>
      <c r="N6" s="13"/>
      <c r="O6" s="34" t="s">
        <v>162</v>
      </c>
      <c r="P6" s="19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9" ht="12.75" customHeight="1" x14ac:dyDescent="0.2">
      <c r="A7" s="67" t="s">
        <v>175</v>
      </c>
      <c r="C7" s="197" t="s">
        <v>160</v>
      </c>
      <c r="D7" s="18">
        <v>92.61</v>
      </c>
      <c r="E7" s="18"/>
      <c r="L7" s="70"/>
      <c r="M7" s="13"/>
      <c r="N7" s="13"/>
      <c r="O7" s="69"/>
      <c r="P7" s="19" t="str">
        <f>d_7</f>
        <v>г. Сочи, Адлерский район, ул. Ленина СК "Юность"</v>
      </c>
      <c r="V7" s="71"/>
      <c r="W7" s="72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9" ht="16.5" customHeight="1" x14ac:dyDescent="0.2">
      <c r="A8" s="295" t="s">
        <v>54</v>
      </c>
      <c r="B8" s="295" t="s">
        <v>86</v>
      </c>
      <c r="C8" s="295" t="s">
        <v>50</v>
      </c>
      <c r="D8" s="295" t="s">
        <v>78</v>
      </c>
      <c r="E8" s="295" t="s">
        <v>153</v>
      </c>
      <c r="F8" s="295" t="s">
        <v>31</v>
      </c>
      <c r="G8" s="306" t="s">
        <v>7</v>
      </c>
      <c r="H8" s="306"/>
      <c r="I8" s="306"/>
      <c r="J8" s="307" t="s">
        <v>8</v>
      </c>
      <c r="K8" s="303" t="s">
        <v>7</v>
      </c>
      <c r="L8" s="304"/>
      <c r="M8" s="305"/>
      <c r="N8" s="295" t="s">
        <v>32</v>
      </c>
      <c r="O8" s="297" t="s">
        <v>45</v>
      </c>
      <c r="P8" s="297" t="s">
        <v>33</v>
      </c>
    </row>
    <row r="9" spans="1:39" ht="24" customHeight="1" x14ac:dyDescent="0.2">
      <c r="A9" s="296"/>
      <c r="B9" s="296"/>
      <c r="C9" s="296"/>
      <c r="D9" s="296"/>
      <c r="E9" s="296"/>
      <c r="F9" s="296"/>
      <c r="G9" s="73">
        <v>1</v>
      </c>
      <c r="H9" s="73">
        <v>2</v>
      </c>
      <c r="I9" s="73">
        <v>3</v>
      </c>
      <c r="J9" s="307"/>
      <c r="K9" s="73">
        <v>4</v>
      </c>
      <c r="L9" s="73">
        <v>5</v>
      </c>
      <c r="M9" s="73">
        <v>6</v>
      </c>
      <c r="N9" s="296"/>
      <c r="O9" s="298"/>
      <c r="P9" s="298"/>
    </row>
    <row r="10" spans="1:39" ht="26.25" customHeight="1" x14ac:dyDescent="0.2">
      <c r="A10" s="212" t="s">
        <v>34</v>
      </c>
      <c r="B10" s="95" t="str">
        <f>VLOOKUP($F10,УЧАСТНИКИ!$A$2:$L$1105,3,FALSE)</f>
        <v>Табала Андрей</v>
      </c>
      <c r="C10" s="213" t="str">
        <f>VLOOKUP($F10,УЧАСТНИКИ!$A$2:$L$1105,4,FALSE)</f>
        <v>04.11.1991</v>
      </c>
      <c r="D10" s="97" t="str">
        <f>VLOOKUP($F10,УЧАСТНИКИ!$A$2:$L$1105,5,FALSE)</f>
        <v xml:space="preserve">Ставропольский край </v>
      </c>
      <c r="E10" s="214" t="str">
        <f>VLOOKUP($F10,УЧАСТНИКИ!$A$2:$L$1105,8,FALSE)</f>
        <v>МС</v>
      </c>
      <c r="F10" s="212" t="s">
        <v>1109</v>
      </c>
      <c r="G10" s="212"/>
      <c r="H10" s="212"/>
      <c r="I10" s="212"/>
      <c r="J10" s="212"/>
      <c r="K10" s="175"/>
      <c r="L10" s="215"/>
      <c r="M10" s="215"/>
      <c r="N10" s="215"/>
      <c r="O10" s="215"/>
      <c r="P10" s="213"/>
      <c r="Q10" s="79"/>
      <c r="R10" s="79"/>
    </row>
    <row r="11" spans="1:39" s="174" customFormat="1" ht="26.25" customHeight="1" x14ac:dyDescent="0.2">
      <c r="A11" s="212" t="s">
        <v>35</v>
      </c>
      <c r="B11" s="175" t="str">
        <f>VLOOKUP($F11,УЧАСТНИКИ!$A$2:$L$1105,3,FALSE)</f>
        <v>Новицкий Ярослав</v>
      </c>
      <c r="C11" s="212" t="str">
        <f>VLOOKUP($F11,УЧАСТНИКИ!$A$2:$L$1105,4,FALSE)</f>
        <v>04.04.1988</v>
      </c>
      <c r="D11" s="177" t="str">
        <f>VLOOKUP($F11,УЧАСТНИКИ!$A$2:$L$1105,5,FALSE)</f>
        <v xml:space="preserve">Санкт-Петербург </v>
      </c>
      <c r="E11" s="237" t="str">
        <f>VLOOKUP($F11,УЧАСТНИКИ!$A$2:$L$1105,8,FALSE)</f>
        <v>МС</v>
      </c>
      <c r="F11" s="212" t="s">
        <v>1194</v>
      </c>
      <c r="G11" s="212"/>
      <c r="H11" s="212"/>
      <c r="I11" s="212"/>
      <c r="J11" s="212"/>
      <c r="K11" s="175"/>
      <c r="L11" s="240"/>
      <c r="M11" s="240"/>
      <c r="N11" s="240"/>
      <c r="O11" s="240"/>
      <c r="P11" s="212"/>
      <c r="Q11" s="173"/>
      <c r="R11" s="173"/>
    </row>
    <row r="12" spans="1:39" s="174" customFormat="1" ht="38.25" x14ac:dyDescent="0.2">
      <c r="A12" s="212" t="s">
        <v>36</v>
      </c>
      <c r="B12" s="175" t="str">
        <f>VLOOKUP($F12,УЧАСТНИКИ!$A$2:$L$1105,3,FALSE)</f>
        <v>Зотеев Евгений</v>
      </c>
      <c r="C12" s="212" t="str">
        <f>VLOOKUP($F12,УЧАСТНИКИ!$A$2:$L$1105,4,FALSE)</f>
        <v>24.08.1991</v>
      </c>
      <c r="D12" s="177" t="str">
        <f>VLOOKUP($F12,УЧАСТНИКИ!$A$2:$L$1105,5,FALSE)</f>
        <v>Кабардино-Балкарская республика Краснодарский край</v>
      </c>
      <c r="E12" s="237" t="str">
        <f>VLOOKUP($F12,УЧАСТНИКИ!$A$2:$L$1105,8,FALSE)</f>
        <v>МС</v>
      </c>
      <c r="F12" s="212" t="s">
        <v>1180</v>
      </c>
      <c r="G12" s="212"/>
      <c r="H12" s="212"/>
      <c r="I12" s="212"/>
      <c r="J12" s="212"/>
      <c r="K12" s="175"/>
      <c r="L12" s="240"/>
      <c r="M12" s="240"/>
      <c r="N12" s="240"/>
      <c r="O12" s="240"/>
      <c r="P12" s="212"/>
      <c r="Q12" s="173"/>
      <c r="R12" s="173"/>
    </row>
    <row r="13" spans="1:39" s="174" customFormat="1" ht="28.5" customHeight="1" x14ac:dyDescent="0.2">
      <c r="A13" s="212" t="s">
        <v>37</v>
      </c>
      <c r="B13" s="175" t="str">
        <f>VLOOKUP($F13,УЧАСТНИКИ!$A$2:$L$1105,3,FALSE)</f>
        <v>Панасенков Владислав</v>
      </c>
      <c r="C13" s="212" t="str">
        <f>VLOOKUP($F13,УЧАСТНИКИ!$A$2:$L$1105,4,FALSE)</f>
        <v>23.05.1996</v>
      </c>
      <c r="D13" s="177" t="str">
        <f>VLOOKUP($F13,УЧАСТНИКИ!$A$2:$L$1105,5,FALSE)</f>
        <v>Московская область Смоленская область</v>
      </c>
      <c r="E13" s="237" t="str">
        <f>VLOOKUP($F13,УЧАСТНИКИ!$A$2:$L$1105,8,FALSE)</f>
        <v>МС</v>
      </c>
      <c r="F13" s="212" t="s">
        <v>1218</v>
      </c>
      <c r="G13" s="212"/>
      <c r="H13" s="212"/>
      <c r="I13" s="212"/>
      <c r="J13" s="212"/>
      <c r="K13" s="175"/>
      <c r="L13" s="240"/>
      <c r="M13" s="240"/>
      <c r="N13" s="240"/>
      <c r="O13" s="240"/>
      <c r="P13" s="212" t="s">
        <v>121</v>
      </c>
      <c r="Q13" s="173"/>
      <c r="R13" s="173"/>
    </row>
    <row r="14" spans="1:39" ht="28.5" customHeight="1" x14ac:dyDescent="0.2">
      <c r="A14" s="212" t="s">
        <v>38</v>
      </c>
      <c r="B14" s="95" t="str">
        <f>VLOOKUP($F14,УЧАСТНИКИ!$A$2:$L$1105,3,FALSE)</f>
        <v>Филиппов Иван</v>
      </c>
      <c r="C14" s="213" t="str">
        <f>VLOOKUP($F14,УЧАСТНИКИ!$A$2:$L$1105,4,FALSE)</f>
        <v>26.08.1996</v>
      </c>
      <c r="D14" s="97" t="str">
        <f>VLOOKUP($F14,УЧАСТНИКИ!$A$2:$L$1105,5,FALSE)</f>
        <v>Московская область Смоленская область</v>
      </c>
      <c r="E14" s="214" t="str">
        <f>VLOOKUP($F14,УЧАСТНИКИ!$A$2:$L$1105,8,FALSE)</f>
        <v>МС</v>
      </c>
      <c r="F14" s="212" t="s">
        <v>1223</v>
      </c>
      <c r="G14" s="212"/>
      <c r="H14" s="212"/>
      <c r="I14" s="212"/>
      <c r="J14" s="212"/>
      <c r="K14" s="175"/>
      <c r="L14" s="215"/>
      <c r="M14" s="215"/>
      <c r="N14" s="215"/>
      <c r="O14" s="215"/>
      <c r="P14" s="213" t="s">
        <v>121</v>
      </c>
      <c r="Q14" s="79"/>
      <c r="R14" s="79"/>
    </row>
    <row r="15" spans="1:39" ht="28.5" customHeight="1" x14ac:dyDescent="0.2">
      <c r="A15" s="212" t="s">
        <v>39</v>
      </c>
      <c r="B15" s="95" t="str">
        <f>VLOOKUP($F15,УЧАСТНИКИ!$A$2:$L$1105,3,FALSE)</f>
        <v>Полянчиков Виталий</v>
      </c>
      <c r="C15" s="213" t="str">
        <f>VLOOKUP($F15,УЧАСТНИКИ!$A$2:$L$1105,4,FALSE)</f>
        <v>04.11.1997</v>
      </c>
      <c r="D15" s="97" t="str">
        <f>VLOOKUP($F15,УЧАСТНИКИ!$A$2:$L$1105,5,FALSE)</f>
        <v xml:space="preserve">ЮФО (К) </v>
      </c>
      <c r="E15" s="214" t="str">
        <f>VLOOKUP($F15,УЧАСТНИКИ!$A$2:$L$1105,8,FALSE)</f>
        <v>КМС</v>
      </c>
      <c r="F15" s="212" t="s">
        <v>1252</v>
      </c>
      <c r="G15" s="212"/>
      <c r="H15" s="212"/>
      <c r="I15" s="212"/>
      <c r="J15" s="212"/>
      <c r="K15" s="175"/>
      <c r="L15" s="215"/>
      <c r="M15" s="215"/>
      <c r="N15" s="215"/>
      <c r="O15" s="215"/>
      <c r="P15" s="213"/>
      <c r="Q15" s="79"/>
      <c r="R15" s="79"/>
    </row>
    <row r="16" spans="1:39" ht="28.5" customHeight="1" x14ac:dyDescent="0.2">
      <c r="A16" s="212" t="s">
        <v>40</v>
      </c>
      <c r="B16" s="95" t="str">
        <f>VLOOKUP($F16,УЧАСТНИКИ!$A$2:$L$1105,3,FALSE)</f>
        <v>Бубнов Вадим</v>
      </c>
      <c r="C16" s="213" t="str">
        <f>VLOOKUP($F16,УЧАСТНИКИ!$A$2:$L$1105,4,FALSE)</f>
        <v>08.09.1997</v>
      </c>
      <c r="D16" s="97" t="str">
        <f>VLOOKUP($F16,УЧАСТНИКИ!$A$2:$L$1105,5,FALSE)</f>
        <v xml:space="preserve">Сахалинская область </v>
      </c>
      <c r="E16" s="214" t="str">
        <f>VLOOKUP($F16,УЧАСТНИКИ!$A$2:$L$1105,8,FALSE)</f>
        <v>КМС</v>
      </c>
      <c r="F16" s="212" t="s">
        <v>1260</v>
      </c>
      <c r="G16" s="212"/>
      <c r="H16" s="212"/>
      <c r="I16" s="212"/>
      <c r="J16" s="212"/>
      <c r="K16" s="175"/>
      <c r="L16" s="215"/>
      <c r="M16" s="215"/>
      <c r="N16" s="215"/>
      <c r="O16" s="215"/>
      <c r="P16" s="213"/>
      <c r="Q16" s="79"/>
      <c r="R16" s="79"/>
    </row>
    <row r="17" spans="1:47" ht="28.5" customHeight="1" x14ac:dyDescent="0.2">
      <c r="A17" s="212" t="s">
        <v>61</v>
      </c>
      <c r="B17" s="95" t="str">
        <f>VLOOKUP($F17,УЧАСТНИКИ!$A$2:$L$1105,3,FALSE)</f>
        <v>Тарабин Дмитрий</v>
      </c>
      <c r="C17" s="213" t="str">
        <f>VLOOKUP($F17,УЧАСТНИКИ!$A$2:$L$1105,4,FALSE)</f>
        <v>29.10.1991</v>
      </c>
      <c r="D17" s="97" t="str">
        <f>VLOOKUP($F17,УЧАСТНИКИ!$A$2:$L$1105,5,FALSE)</f>
        <v>Краснодарский край Московская область</v>
      </c>
      <c r="E17" s="214" t="str">
        <f>VLOOKUP($F17,УЧАСТНИКИ!$A$2:$L$1105,8,FALSE)</f>
        <v>МСМК</v>
      </c>
      <c r="F17" s="212" t="s">
        <v>1136</v>
      </c>
      <c r="G17" s="212"/>
      <c r="H17" s="212"/>
      <c r="I17" s="212"/>
      <c r="J17" s="212"/>
      <c r="K17" s="175"/>
      <c r="L17" s="215"/>
      <c r="M17" s="215"/>
      <c r="N17" s="215"/>
      <c r="O17" s="215"/>
      <c r="P17" s="213"/>
      <c r="Q17" s="79"/>
      <c r="R17" s="79"/>
    </row>
    <row r="18" spans="1:47" ht="28.5" customHeight="1" x14ac:dyDescent="0.2">
      <c r="A18" s="212" t="s">
        <v>68</v>
      </c>
      <c r="B18" s="95" t="str">
        <f>VLOOKUP($F18,УЧАСТНИКИ!$A$2:$L$1105,3,FALSE)</f>
        <v>Фоменко Кирилл</v>
      </c>
      <c r="C18" s="213" t="str">
        <f>VLOOKUP($F18,УЧАСТНИКИ!$A$2:$L$1105,4,FALSE)</f>
        <v>06.01.1999</v>
      </c>
      <c r="D18" s="97" t="str">
        <f>VLOOKUP($F18,УЧАСТНИКИ!$A$2:$L$1105,5,FALSE)</f>
        <v xml:space="preserve">ЮФО (К) </v>
      </c>
      <c r="E18" s="214" t="str">
        <f>VLOOKUP($F18,УЧАСТНИКИ!$A$2:$L$1105,8,FALSE)</f>
        <v>КМС</v>
      </c>
      <c r="F18" s="212" t="s">
        <v>1253</v>
      </c>
      <c r="G18" s="212"/>
      <c r="H18" s="212"/>
      <c r="I18" s="212"/>
      <c r="J18" s="212"/>
      <c r="K18" s="175"/>
      <c r="L18" s="215"/>
      <c r="M18" s="215"/>
      <c r="N18" s="215"/>
      <c r="O18" s="215"/>
      <c r="P18" s="213"/>
      <c r="Q18" s="79"/>
      <c r="R18" s="79"/>
    </row>
    <row r="19" spans="1:47" ht="13.5" hidden="1" customHeight="1" x14ac:dyDescent="0.2">
      <c r="A19" s="212" t="s">
        <v>67</v>
      </c>
      <c r="B19" s="95" t="e">
        <f>VLOOKUP($F19,УЧАСТНИКИ!$A$2:$L$1105,3,FALSE)</f>
        <v>#N/A</v>
      </c>
      <c r="C19" s="213" t="e">
        <f>VLOOKUP($F19,УЧАСТНИКИ!$A$2:$L$1105,4,FALSE)</f>
        <v>#N/A</v>
      </c>
      <c r="D19" s="95" t="e">
        <f>VLOOKUP($F19,УЧАСТНИКИ!$A$2:$L$1105,5,FALSE)</f>
        <v>#N/A</v>
      </c>
      <c r="E19" s="214" t="e">
        <f>VLOOKUP($F19,УЧАСТНИКИ!$A$2:$L$1105,8,FALSE)</f>
        <v>#N/A</v>
      </c>
      <c r="F19" s="212"/>
      <c r="G19" s="212"/>
      <c r="H19" s="212"/>
      <c r="I19" s="212"/>
      <c r="J19" s="212"/>
      <c r="K19" s="175"/>
      <c r="L19" s="215"/>
      <c r="M19" s="215"/>
      <c r="N19" s="215"/>
      <c r="O19" s="215"/>
      <c r="P19" s="213" t="e">
        <f>VLOOKUP($F19,УЧАСТНИКИ!$A$2:$L$1105,9,FALSE)</f>
        <v>#N/A</v>
      </c>
      <c r="Q19" s="79"/>
      <c r="R19" s="79"/>
    </row>
    <row r="20" spans="1:47" ht="13.5" hidden="1" customHeight="1" x14ac:dyDescent="0.2">
      <c r="A20" s="212" t="s">
        <v>66</v>
      </c>
      <c r="B20" s="95" t="e">
        <f>VLOOKUP($F20,УЧАСТНИКИ!$A$2:$L$1105,3,FALSE)</f>
        <v>#N/A</v>
      </c>
      <c r="C20" s="213" t="e">
        <f>VLOOKUP($F20,УЧАСТНИКИ!$A$2:$L$1105,4,FALSE)</f>
        <v>#N/A</v>
      </c>
      <c r="D20" s="95" t="e">
        <f>VLOOKUP($F20,УЧАСТНИКИ!$A$2:$L$1105,5,FALSE)</f>
        <v>#N/A</v>
      </c>
      <c r="E20" s="214" t="e">
        <f>VLOOKUP($F20,УЧАСТНИКИ!$A$2:$L$1105,8,FALSE)</f>
        <v>#N/A</v>
      </c>
      <c r="F20" s="212"/>
      <c r="G20" s="212"/>
      <c r="H20" s="212"/>
      <c r="I20" s="212"/>
      <c r="J20" s="212"/>
      <c r="K20" s="175"/>
      <c r="L20" s="215"/>
      <c r="M20" s="215"/>
      <c r="N20" s="215"/>
      <c r="O20" s="215"/>
      <c r="P20" s="213" t="e">
        <f>VLOOKUP($F20,УЧАСТНИКИ!$A$2:$L$1105,9,FALSE)</f>
        <v>#N/A</v>
      </c>
      <c r="Q20" s="79"/>
      <c r="R20" s="79"/>
    </row>
    <row r="21" spans="1:47" ht="13.5" hidden="1" customHeight="1" x14ac:dyDescent="0.2">
      <c r="A21" s="212" t="s">
        <v>65</v>
      </c>
      <c r="B21" s="95" t="e">
        <f>VLOOKUP($F21,УЧАСТНИКИ!$A$2:$L$1105,3,FALSE)</f>
        <v>#N/A</v>
      </c>
      <c r="C21" s="213" t="e">
        <f>VLOOKUP($F21,УЧАСТНИКИ!$A$2:$L$1105,4,FALSE)</f>
        <v>#N/A</v>
      </c>
      <c r="D21" s="95" t="e">
        <f>VLOOKUP($F21,УЧАСТНИКИ!$A$2:$L$1105,5,FALSE)</f>
        <v>#N/A</v>
      </c>
      <c r="E21" s="214" t="e">
        <f>VLOOKUP($F21,УЧАСТНИКИ!$A$2:$L$1105,8,FALSE)</f>
        <v>#N/A</v>
      </c>
      <c r="F21" s="212"/>
      <c r="G21" s="212"/>
      <c r="H21" s="212"/>
      <c r="I21" s="212"/>
      <c r="J21" s="212"/>
      <c r="K21" s="175"/>
      <c r="L21" s="215"/>
      <c r="M21" s="215"/>
      <c r="N21" s="215"/>
      <c r="O21" s="215"/>
      <c r="P21" s="213" t="e">
        <f>VLOOKUP($F21,УЧАСТНИКИ!$A$2:$L$1105,9,FALSE)</f>
        <v>#N/A</v>
      </c>
      <c r="Q21" s="79"/>
      <c r="R21" s="79"/>
    </row>
    <row r="22" spans="1:47" ht="13.5" hidden="1" customHeight="1" x14ac:dyDescent="0.2">
      <c r="A22" s="212" t="s">
        <v>64</v>
      </c>
      <c r="B22" s="95" t="e">
        <f>VLOOKUP($F22,УЧАСТНИКИ!$A$2:$L$1105,3,FALSE)</f>
        <v>#N/A</v>
      </c>
      <c r="C22" s="213" t="e">
        <f>VLOOKUP($F22,УЧАСТНИКИ!$A$2:$L$1105,4,FALSE)</f>
        <v>#N/A</v>
      </c>
      <c r="D22" s="95" t="e">
        <f>VLOOKUP($F22,УЧАСТНИКИ!$A$2:$L$1105,5,FALSE)</f>
        <v>#N/A</v>
      </c>
      <c r="E22" s="214" t="e">
        <f>VLOOKUP($F22,УЧАСТНИКИ!$A$2:$L$1105,8,FALSE)</f>
        <v>#N/A</v>
      </c>
      <c r="F22" s="212"/>
      <c r="G22" s="212"/>
      <c r="H22" s="212"/>
      <c r="I22" s="212"/>
      <c r="J22" s="212"/>
      <c r="K22" s="175"/>
      <c r="L22" s="215"/>
      <c r="M22" s="215"/>
      <c r="N22" s="215"/>
      <c r="O22" s="215"/>
      <c r="P22" s="213" t="e">
        <f>VLOOKUP($F22,УЧАСТНИКИ!$A$2:$L$1105,9,FALSE)</f>
        <v>#N/A</v>
      </c>
      <c r="Q22" s="79"/>
      <c r="R22" s="79"/>
    </row>
    <row r="23" spans="1:47" ht="13.5" hidden="1" customHeight="1" x14ac:dyDescent="0.2">
      <c r="A23" s="212" t="s">
        <v>63</v>
      </c>
      <c r="B23" s="95" t="e">
        <f>VLOOKUP($F23,УЧАСТНИКИ!$A$2:$L$1105,3,FALSE)</f>
        <v>#N/A</v>
      </c>
      <c r="C23" s="213" t="e">
        <f>VLOOKUP($F23,УЧАСТНИКИ!$A$2:$L$1105,4,FALSE)</f>
        <v>#N/A</v>
      </c>
      <c r="D23" s="95" t="e">
        <f>VLOOKUP($F23,УЧАСТНИКИ!$A$2:$L$1105,5,FALSE)</f>
        <v>#N/A</v>
      </c>
      <c r="E23" s="214" t="e">
        <f>VLOOKUP($F23,УЧАСТНИКИ!$A$2:$L$1105,8,FALSE)</f>
        <v>#N/A</v>
      </c>
      <c r="F23" s="212"/>
      <c r="G23" s="212"/>
      <c r="H23" s="212"/>
      <c r="I23" s="212"/>
      <c r="J23" s="212"/>
      <c r="K23" s="175"/>
      <c r="L23" s="215"/>
      <c r="M23" s="215"/>
      <c r="N23" s="215"/>
      <c r="O23" s="215"/>
      <c r="P23" s="213" t="e">
        <f>VLOOKUP($F23,УЧАСТНИКИ!$A$2:$L$1105,9,FALSE)</f>
        <v>#N/A</v>
      </c>
      <c r="Q23" s="79"/>
      <c r="R23" s="79"/>
    </row>
    <row r="24" spans="1:47" ht="13.5" hidden="1" customHeight="1" x14ac:dyDescent="0.2">
      <c r="A24" s="212" t="s">
        <v>62</v>
      </c>
      <c r="B24" s="95" t="e">
        <f>VLOOKUP($F24,УЧАСТНИКИ!$A$2:$L$1105,3,FALSE)</f>
        <v>#N/A</v>
      </c>
      <c r="C24" s="213" t="e">
        <f>VLOOKUP($F24,УЧАСТНИКИ!$A$2:$L$1105,4,FALSE)</f>
        <v>#N/A</v>
      </c>
      <c r="D24" s="95" t="e">
        <f>VLOOKUP($F24,УЧАСТНИКИ!$A$2:$L$1105,5,FALSE)</f>
        <v>#N/A</v>
      </c>
      <c r="E24" s="214" t="e">
        <f>VLOOKUP($F24,УЧАСТНИКИ!$A$2:$L$1105,8,FALSE)</f>
        <v>#N/A</v>
      </c>
      <c r="F24" s="212"/>
      <c r="G24" s="212"/>
      <c r="H24" s="212"/>
      <c r="I24" s="212"/>
      <c r="J24" s="212"/>
      <c r="K24" s="175"/>
      <c r="L24" s="215"/>
      <c r="M24" s="215"/>
      <c r="N24" s="215"/>
      <c r="O24" s="215"/>
      <c r="P24" s="213" t="e">
        <f>VLOOKUP($F24,УЧАСТНИКИ!$A$2:$L$1105,9,FALSE)</f>
        <v>#N/A</v>
      </c>
      <c r="Q24" s="79"/>
      <c r="R24" s="79"/>
    </row>
    <row r="25" spans="1:47" ht="13.5" hidden="1" customHeight="1" x14ac:dyDescent="0.2">
      <c r="A25" s="212" t="s">
        <v>69</v>
      </c>
      <c r="B25" s="95" t="e">
        <f>VLOOKUP($F25,УЧАСТНИКИ!$A$2:$L$1105,3,FALSE)</f>
        <v>#N/A</v>
      </c>
      <c r="C25" s="213" t="e">
        <f>VLOOKUP($F25,УЧАСТНИКИ!$A$2:$L$1105,4,FALSE)</f>
        <v>#N/A</v>
      </c>
      <c r="D25" s="95" t="e">
        <f>VLOOKUP($F25,УЧАСТНИКИ!$A$2:$L$1105,5,FALSE)</f>
        <v>#N/A</v>
      </c>
      <c r="E25" s="214" t="e">
        <f>VLOOKUP($F25,УЧАСТНИКИ!$A$2:$L$1105,8,FALSE)</f>
        <v>#N/A</v>
      </c>
      <c r="F25" s="212"/>
      <c r="G25" s="212"/>
      <c r="H25" s="212"/>
      <c r="I25" s="212"/>
      <c r="J25" s="212"/>
      <c r="K25" s="175"/>
      <c r="L25" s="215"/>
      <c r="M25" s="215"/>
      <c r="N25" s="215"/>
      <c r="O25" s="215"/>
      <c r="P25" s="213" t="e">
        <f>VLOOKUP($F25,УЧАСТНИКИ!$A$2:$L$1105,9,FALSE)</f>
        <v>#N/A</v>
      </c>
      <c r="Q25" s="79"/>
      <c r="R25" s="79"/>
    </row>
    <row r="26" spans="1:47" ht="13.5" hidden="1" customHeight="1" x14ac:dyDescent="0.2">
      <c r="A26" s="212" t="s">
        <v>70</v>
      </c>
      <c r="B26" s="95" t="e">
        <f>VLOOKUP($F26,УЧАСТНИКИ!$A$2:$L$1105,3,FALSE)</f>
        <v>#N/A</v>
      </c>
      <c r="C26" s="213" t="e">
        <f>VLOOKUP($F26,УЧАСТНИКИ!$A$2:$L$1105,4,FALSE)</f>
        <v>#N/A</v>
      </c>
      <c r="D26" s="95" t="e">
        <f>VLOOKUP($F26,УЧАСТНИКИ!$A$2:$L$1105,5,FALSE)</f>
        <v>#N/A</v>
      </c>
      <c r="E26" s="214" t="e">
        <f>VLOOKUP($F26,УЧАСТНИКИ!$A$2:$L$1105,8,FALSE)</f>
        <v>#N/A</v>
      </c>
      <c r="F26" s="212"/>
      <c r="G26" s="212"/>
      <c r="H26" s="212"/>
      <c r="I26" s="212"/>
      <c r="J26" s="212"/>
      <c r="K26" s="175"/>
      <c r="L26" s="215"/>
      <c r="M26" s="215"/>
      <c r="N26" s="215"/>
      <c r="O26" s="215"/>
      <c r="P26" s="213" t="e">
        <f>VLOOKUP($F26,УЧАСТНИКИ!$A$2:$L$1105,9,FALSE)</f>
        <v>#N/A</v>
      </c>
      <c r="Q26" s="79"/>
      <c r="R26" s="79"/>
    </row>
    <row r="27" spans="1:47" ht="13.5" hidden="1" customHeight="1" x14ac:dyDescent="0.2">
      <c r="A27" s="212" t="s">
        <v>71</v>
      </c>
      <c r="B27" s="95" t="e">
        <f>VLOOKUP($F27,УЧАСТНИКИ!$A$2:$L$1105,3,FALSE)</f>
        <v>#N/A</v>
      </c>
      <c r="C27" s="213" t="e">
        <f>VLOOKUP($F27,УЧАСТНИКИ!$A$2:$L$1105,4,FALSE)</f>
        <v>#N/A</v>
      </c>
      <c r="D27" s="95" t="e">
        <f>VLOOKUP($F27,УЧАСТНИКИ!$A$2:$L$1105,5,FALSE)</f>
        <v>#N/A</v>
      </c>
      <c r="E27" s="214" t="e">
        <f>VLOOKUP($F27,УЧАСТНИКИ!$A$2:$L$1105,8,FALSE)</f>
        <v>#N/A</v>
      </c>
      <c r="F27" s="212"/>
      <c r="G27" s="212"/>
      <c r="H27" s="212"/>
      <c r="I27" s="212"/>
      <c r="J27" s="212"/>
      <c r="K27" s="175"/>
      <c r="L27" s="215"/>
      <c r="M27" s="215"/>
      <c r="N27" s="215"/>
      <c r="O27" s="215"/>
      <c r="P27" s="213" t="e">
        <f>VLOOKUP($F27,УЧАСТНИКИ!$A$2:$L$1105,9,FALSE)</f>
        <v>#N/A</v>
      </c>
      <c r="Q27" s="79"/>
      <c r="R27" s="79"/>
    </row>
    <row r="28" spans="1:47" ht="13.5" customHeight="1" x14ac:dyDescent="0.2">
      <c r="A28" s="80"/>
      <c r="B28" s="81"/>
      <c r="C28" s="82"/>
      <c r="D28" s="83"/>
      <c r="E28" s="83"/>
      <c r="F28" s="80"/>
      <c r="G28" s="80"/>
      <c r="H28" s="80"/>
      <c r="I28" s="80"/>
      <c r="J28" s="80"/>
      <c r="K28" s="84"/>
      <c r="L28" s="39"/>
      <c r="M28" s="39"/>
      <c r="N28" s="39"/>
      <c r="O28" s="39"/>
      <c r="P28" s="82"/>
      <c r="Q28" s="79"/>
      <c r="R28" s="79"/>
    </row>
    <row r="29" spans="1:47" x14ac:dyDescent="0.2">
      <c r="A29" s="300" t="s">
        <v>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</row>
    <row r="30" spans="1:47" x14ac:dyDescent="0.2">
      <c r="A30" s="300" t="s">
        <v>4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</row>
    <row r="31" spans="1:47" x14ac:dyDescent="0.2">
      <c r="A31" s="302" t="s">
        <v>5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</row>
    <row r="32" spans="1:47" ht="15.75" x14ac:dyDescent="0.25">
      <c r="A32" s="29"/>
      <c r="B32" s="87"/>
      <c r="C32" s="87"/>
      <c r="D32" s="87"/>
      <c r="E32" s="87"/>
      <c r="F32" s="29"/>
      <c r="G32" s="29"/>
      <c r="H32" s="29"/>
      <c r="I32" s="29"/>
      <c r="J32" s="29"/>
      <c r="K32" s="87"/>
    </row>
    <row r="33" spans="1:11" ht="15.75" x14ac:dyDescent="0.25">
      <c r="A33" s="29"/>
      <c r="B33" s="87"/>
      <c r="C33" s="87"/>
      <c r="D33" s="87"/>
      <c r="E33" s="87"/>
      <c r="F33" s="29"/>
      <c r="G33" s="29"/>
      <c r="H33" s="29"/>
      <c r="I33" s="29"/>
      <c r="J33" s="29"/>
      <c r="K33" s="87"/>
    </row>
    <row r="34" spans="1:11" ht="15.75" x14ac:dyDescent="0.25">
      <c r="A34" s="29"/>
      <c r="B34" s="87"/>
      <c r="C34" s="87"/>
      <c r="D34" s="87"/>
      <c r="E34" s="87"/>
      <c r="F34" s="29"/>
      <c r="G34" s="29"/>
      <c r="H34" s="29"/>
      <c r="I34" s="29"/>
      <c r="J34" s="29"/>
      <c r="K34" s="87"/>
    </row>
    <row r="35" spans="1:11" ht="15.75" x14ac:dyDescent="0.25">
      <c r="A35" s="29"/>
      <c r="B35" s="87"/>
      <c r="C35" s="87"/>
      <c r="D35" s="87"/>
      <c r="E35" s="87"/>
      <c r="F35" s="29"/>
      <c r="G35" s="29"/>
      <c r="H35" s="29"/>
      <c r="I35" s="29"/>
      <c r="J35" s="29"/>
      <c r="K35" s="87"/>
    </row>
    <row r="36" spans="1:11" ht="15.75" x14ac:dyDescent="0.25">
      <c r="A36" s="29"/>
      <c r="B36" s="87"/>
      <c r="C36" s="87"/>
      <c r="D36" s="87"/>
      <c r="E36" s="87"/>
      <c r="F36" s="29"/>
      <c r="G36" s="29"/>
      <c r="H36" s="29"/>
      <c r="I36" s="29"/>
      <c r="J36" s="29"/>
      <c r="K36" s="87"/>
    </row>
    <row r="37" spans="1:11" ht="15.75" x14ac:dyDescent="0.25">
      <c r="A37" s="29"/>
      <c r="B37" s="87"/>
      <c r="C37" s="87"/>
      <c r="D37" s="87"/>
      <c r="E37" s="87"/>
      <c r="F37" s="29"/>
      <c r="G37" s="29"/>
      <c r="H37" s="29"/>
      <c r="I37" s="29"/>
      <c r="J37" s="29"/>
      <c r="K37" s="87"/>
    </row>
    <row r="38" spans="1:11" ht="15.75" x14ac:dyDescent="0.25">
      <c r="A38" s="29"/>
      <c r="B38" s="87"/>
      <c r="C38" s="87"/>
      <c r="D38" s="87"/>
      <c r="E38" s="87"/>
      <c r="F38" s="29"/>
      <c r="G38" s="29"/>
      <c r="H38" s="29"/>
      <c r="I38" s="29"/>
      <c r="J38" s="29"/>
      <c r="K38" s="87"/>
    </row>
    <row r="39" spans="1:11" ht="15.75" x14ac:dyDescent="0.25">
      <c r="A39" s="29"/>
      <c r="B39" s="87"/>
      <c r="C39" s="87"/>
      <c r="D39" s="87"/>
      <c r="E39" s="87"/>
      <c r="F39" s="29"/>
      <c r="G39" s="29"/>
      <c r="H39" s="29"/>
      <c r="I39" s="29"/>
      <c r="J39" s="29"/>
      <c r="K39" s="87"/>
    </row>
    <row r="40" spans="1:11" x14ac:dyDescent="0.2">
      <c r="A40" s="23"/>
      <c r="B40" s="88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.75" x14ac:dyDescent="0.25">
      <c r="A41" s="29"/>
      <c r="B41" s="87"/>
      <c r="C41" s="87"/>
      <c r="D41" s="87"/>
      <c r="E41" s="87"/>
      <c r="F41" s="29"/>
      <c r="G41" s="29"/>
      <c r="H41" s="29"/>
      <c r="I41" s="29"/>
      <c r="J41" s="29"/>
      <c r="K41" s="87"/>
    </row>
    <row r="42" spans="1:11" ht="15.75" x14ac:dyDescent="0.25">
      <c r="A42" s="29"/>
      <c r="B42" s="87"/>
      <c r="C42" s="87"/>
      <c r="D42" s="87"/>
      <c r="E42" s="87"/>
      <c r="F42" s="29"/>
      <c r="G42" s="29"/>
      <c r="H42" s="29"/>
      <c r="I42" s="29"/>
      <c r="J42" s="29"/>
      <c r="K42" s="87"/>
    </row>
    <row r="43" spans="1:11" ht="15.75" x14ac:dyDescent="0.25">
      <c r="A43" s="29"/>
      <c r="B43" s="87"/>
      <c r="C43" s="87"/>
      <c r="D43" s="87"/>
      <c r="E43" s="87"/>
      <c r="F43" s="29"/>
      <c r="G43" s="29"/>
      <c r="H43" s="29"/>
      <c r="I43" s="29"/>
      <c r="J43" s="29"/>
      <c r="K43" s="87"/>
    </row>
    <row r="44" spans="1:11" ht="15.75" x14ac:dyDescent="0.25">
      <c r="A44" s="29"/>
      <c r="B44" s="87"/>
      <c r="C44" s="87"/>
      <c r="D44" s="87"/>
      <c r="E44" s="87"/>
      <c r="F44" s="29"/>
      <c r="G44" s="29"/>
      <c r="H44" s="29"/>
      <c r="I44" s="29"/>
      <c r="J44" s="29"/>
      <c r="K44" s="87"/>
    </row>
    <row r="45" spans="1:11" ht="15.75" x14ac:dyDescent="0.25">
      <c r="A45" s="29"/>
      <c r="B45" s="87"/>
      <c r="C45" s="87"/>
      <c r="D45" s="87"/>
      <c r="E45" s="87"/>
      <c r="F45" s="29"/>
      <c r="G45" s="29"/>
      <c r="H45" s="29"/>
      <c r="I45" s="29"/>
      <c r="J45" s="29"/>
      <c r="K45" s="87"/>
    </row>
    <row r="46" spans="1:11" ht="15.75" x14ac:dyDescent="0.25">
      <c r="A46" s="29"/>
      <c r="B46" s="87"/>
      <c r="C46" s="87"/>
      <c r="D46" s="87"/>
      <c r="E46" s="87"/>
      <c r="F46" s="29"/>
      <c r="G46" s="29"/>
      <c r="H46" s="29"/>
      <c r="I46" s="29"/>
      <c r="J46" s="29"/>
      <c r="K46" s="87"/>
    </row>
    <row r="47" spans="1:11" ht="15.75" x14ac:dyDescent="0.25">
      <c r="A47" s="29"/>
      <c r="B47" s="87"/>
      <c r="C47" s="87"/>
      <c r="D47" s="87"/>
      <c r="E47" s="87"/>
      <c r="F47" s="29"/>
      <c r="G47" s="29"/>
      <c r="H47" s="29"/>
      <c r="I47" s="29"/>
      <c r="J47" s="29"/>
      <c r="K47" s="87"/>
    </row>
    <row r="48" spans="1:11" ht="15.75" x14ac:dyDescent="0.25">
      <c r="A48" s="29"/>
      <c r="B48" s="87"/>
      <c r="C48" s="87"/>
      <c r="D48" s="87"/>
      <c r="E48" s="87"/>
      <c r="F48" s="29"/>
      <c r="G48" s="29"/>
      <c r="H48" s="29"/>
      <c r="I48" s="29"/>
      <c r="J48" s="29"/>
      <c r="K48" s="87"/>
    </row>
    <row r="49" spans="1:11" x14ac:dyDescent="0.2">
      <c r="A49" s="29"/>
      <c r="B49" s="89"/>
      <c r="C49" s="291"/>
      <c r="D49" s="291"/>
      <c r="E49" s="135"/>
      <c r="F49" s="290"/>
      <c r="G49" s="290"/>
      <c r="H49" s="291"/>
      <c r="I49" s="291"/>
      <c r="J49" s="291"/>
      <c r="K49" s="29"/>
    </row>
    <row r="50" spans="1:1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  <row r="1001" spans="1:1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</row>
    <row r="1002" spans="1:1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</row>
    <row r="1003" spans="1:1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</row>
    <row r="1004" spans="1:1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</row>
    <row r="1005" spans="1:1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</row>
    <row r="1006" spans="1:1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</row>
    <row r="1007" spans="1:1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</row>
    <row r="1008" spans="1:1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</row>
    <row r="1009" spans="1:1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</row>
    <row r="1010" spans="1:1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</row>
    <row r="1011" spans="1:1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</row>
    <row r="1012" spans="1:1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</row>
    <row r="1013" spans="1:1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</row>
    <row r="1014" spans="1:1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</row>
    <row r="1015" spans="1:11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</row>
    <row r="1016" spans="1:11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</row>
    <row r="1017" spans="1:11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</row>
    <row r="1018" spans="1:11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</row>
    <row r="1019" spans="1:11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</row>
    <row r="1020" spans="1:11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</row>
    <row r="1021" spans="1:11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</row>
    <row r="1022" spans="1:1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</row>
    <row r="1023" spans="1:1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</row>
    <row r="1024" spans="1:1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</row>
    <row r="1025" spans="1:11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</row>
    <row r="1026" spans="1:11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</row>
    <row r="1027" spans="1:11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</row>
    <row r="1028" spans="1:11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</row>
    <row r="1029" spans="1:11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</row>
    <row r="1030" spans="1:11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</row>
    <row r="1031" spans="1:11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</row>
    <row r="1032" spans="1:11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</row>
    <row r="1033" spans="1:11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</row>
    <row r="1034" spans="1:11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</row>
    <row r="1035" spans="1:11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</row>
    <row r="1036" spans="1:11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</row>
    <row r="1037" spans="1:11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</row>
    <row r="1038" spans="1:11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</row>
    <row r="1039" spans="1:11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</row>
    <row r="1040" spans="1:11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</row>
    <row r="1041" spans="1:11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</row>
    <row r="1042" spans="1:11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</row>
    <row r="1044" spans="1:11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</row>
    <row r="1045" spans="1:11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</row>
    <row r="1046" spans="1:11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</row>
    <row r="1047" spans="1:11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</row>
    <row r="1048" spans="1:11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</row>
    <row r="1049" spans="1:11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</row>
    <row r="1050" spans="1:11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</row>
    <row r="1051" spans="1:11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</row>
    <row r="1052" spans="1:11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</row>
    <row r="1053" spans="1:11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</row>
    <row r="1054" spans="1:11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</row>
    <row r="1055" spans="1:11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</row>
    <row r="1056" spans="1:11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</row>
    <row r="1057" spans="1:11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</row>
    <row r="1058" spans="1:11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</row>
    <row r="1059" spans="1:11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</row>
    <row r="1060" spans="1:11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</row>
    <row r="1061" spans="1:11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</row>
    <row r="1062" spans="1:11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</row>
    <row r="1063" spans="1:11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</row>
    <row r="1064" spans="1:11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</row>
    <row r="1065" spans="1:11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</row>
    <row r="1066" spans="1:11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</row>
    <row r="1067" spans="1:11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</row>
    <row r="1068" spans="1:11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</row>
    <row r="1069" spans="1:11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</row>
    <row r="1070" spans="1:11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</row>
    <row r="1071" spans="1:11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</row>
    <row r="1072" spans="1:11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</row>
    <row r="1073" spans="1:11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</row>
    <row r="1074" spans="1:11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</row>
    <row r="1075" spans="1:11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</row>
    <row r="1076" spans="1:11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</row>
    <row r="1077" spans="1:11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</row>
    <row r="1078" spans="1:11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</row>
    <row r="1079" spans="1:11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</row>
    <row r="1080" spans="1:11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</row>
    <row r="1081" spans="1:11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</row>
    <row r="1082" spans="1:11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</row>
    <row r="1083" spans="1:11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</row>
    <row r="1084" spans="1:11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</row>
    <row r="1085" spans="1:11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</row>
    <row r="1086" spans="1:11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</row>
    <row r="1087" spans="1:11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</row>
    <row r="1088" spans="1:11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</row>
    <row r="1089" spans="1:11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</row>
    <row r="1090" spans="1:11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</row>
    <row r="1091" spans="1:11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</row>
    <row r="1092" spans="1:11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</row>
    <row r="1093" spans="1:11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</row>
    <row r="1094" spans="1:11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</row>
    <row r="1095" spans="1:11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</row>
    <row r="1096" spans="1:11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</row>
    <row r="1097" spans="1:11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</row>
    <row r="1098" spans="1:11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</row>
    <row r="1099" spans="1:11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</row>
    <row r="1100" spans="1:11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</row>
    <row r="1101" spans="1:11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</row>
    <row r="1102" spans="1:11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</row>
    <row r="1103" spans="1:11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</row>
    <row r="1104" spans="1:11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</row>
    <row r="1105" spans="1:11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</row>
    <row r="1106" spans="1:11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</row>
    <row r="1107" spans="1:11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</row>
    <row r="1108" spans="1:11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</row>
    <row r="1109" spans="1:11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</row>
    <row r="1110" spans="1:11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</row>
    <row r="1111" spans="1:11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</row>
    <row r="1112" spans="1:11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</row>
    <row r="1113" spans="1:11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</row>
    <row r="1114" spans="1:11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</row>
    <row r="1115" spans="1:11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</row>
    <row r="1116" spans="1:11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</row>
    <row r="1117" spans="1:11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</row>
    <row r="1118" spans="1:11" x14ac:dyDescent="0.2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</row>
    <row r="1119" spans="1:11" x14ac:dyDescent="0.2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</row>
    <row r="1120" spans="1:11" x14ac:dyDescent="0.2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</row>
    <row r="1121" spans="1:11" x14ac:dyDescent="0.2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</row>
    <row r="1122" spans="1:11" x14ac:dyDescent="0.2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</row>
    <row r="1123" spans="1:11" x14ac:dyDescent="0.2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</row>
    <row r="1124" spans="1:11" x14ac:dyDescent="0.2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</row>
    <row r="1125" spans="1:11" x14ac:dyDescent="0.2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</row>
    <row r="1126" spans="1:11" x14ac:dyDescent="0.2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</row>
    <row r="1127" spans="1:11" x14ac:dyDescent="0.2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</row>
    <row r="1128" spans="1:11" x14ac:dyDescent="0.2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</row>
    <row r="1129" spans="1:11" x14ac:dyDescent="0.2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</row>
    <row r="1130" spans="1:11" x14ac:dyDescent="0.2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</row>
    <row r="1131" spans="1:11" x14ac:dyDescent="0.2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</row>
    <row r="1132" spans="1:11" x14ac:dyDescent="0.2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</row>
    <row r="1133" spans="1:11" x14ac:dyDescent="0.2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</row>
    <row r="1134" spans="1:11" x14ac:dyDescent="0.2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</row>
    <row r="1135" spans="1:11" x14ac:dyDescent="0.2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</row>
    <row r="1136" spans="1:11" x14ac:dyDescent="0.2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</row>
    <row r="1137" spans="1:11" x14ac:dyDescent="0.2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</row>
    <row r="1138" spans="1:11" x14ac:dyDescent="0.2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</row>
    <row r="1139" spans="1:11" x14ac:dyDescent="0.2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</row>
    <row r="1140" spans="1:11" x14ac:dyDescent="0.2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</row>
    <row r="1141" spans="1:11" x14ac:dyDescent="0.2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</row>
    <row r="1142" spans="1:11" x14ac:dyDescent="0.2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</row>
    <row r="1143" spans="1:11" x14ac:dyDescent="0.2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</row>
    <row r="1144" spans="1:11" x14ac:dyDescent="0.2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</row>
    <row r="1145" spans="1:11" x14ac:dyDescent="0.2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</row>
    <row r="1146" spans="1:11" x14ac:dyDescent="0.2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</row>
    <row r="1147" spans="1:11" x14ac:dyDescent="0.2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</row>
    <row r="1148" spans="1:11" x14ac:dyDescent="0.2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</row>
    <row r="1149" spans="1:11" x14ac:dyDescent="0.2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</row>
    <row r="1150" spans="1:11" x14ac:dyDescent="0.2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</row>
    <row r="1151" spans="1:11" x14ac:dyDescent="0.2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</row>
    <row r="1152" spans="1:11" x14ac:dyDescent="0.2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</row>
    <row r="1153" spans="1:11" x14ac:dyDescent="0.2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</row>
    <row r="1154" spans="1:11" x14ac:dyDescent="0.2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</row>
    <row r="1155" spans="1:11" x14ac:dyDescent="0.2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</row>
    <row r="1156" spans="1:11" x14ac:dyDescent="0.2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</row>
    <row r="1157" spans="1:11" x14ac:dyDescent="0.2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</row>
    <row r="1158" spans="1:11" x14ac:dyDescent="0.2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</row>
    <row r="1159" spans="1:11" x14ac:dyDescent="0.2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</row>
    <row r="1160" spans="1:11" x14ac:dyDescent="0.2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</row>
    <row r="1161" spans="1:11" x14ac:dyDescent="0.2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</row>
    <row r="1162" spans="1:11" x14ac:dyDescent="0.2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</row>
    <row r="1163" spans="1:11" x14ac:dyDescent="0.2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</row>
    <row r="1164" spans="1:11" x14ac:dyDescent="0.2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</row>
    <row r="1165" spans="1:11" x14ac:dyDescent="0.2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</row>
    <row r="1166" spans="1:11" x14ac:dyDescent="0.2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</row>
    <row r="1167" spans="1:11" x14ac:dyDescent="0.2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</row>
    <row r="1168" spans="1:11" x14ac:dyDescent="0.2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</row>
    <row r="1169" spans="1:11" x14ac:dyDescent="0.2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</row>
    <row r="1170" spans="1:11" x14ac:dyDescent="0.2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</row>
    <row r="1171" spans="1:11" x14ac:dyDescent="0.2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</row>
    <row r="1172" spans="1:11" x14ac:dyDescent="0.2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</row>
    <row r="1173" spans="1:11" x14ac:dyDescent="0.2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</row>
    <row r="1174" spans="1:11" x14ac:dyDescent="0.2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</row>
    <row r="1175" spans="1:11" x14ac:dyDescent="0.2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</row>
    <row r="1176" spans="1:11" x14ac:dyDescent="0.2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</row>
    <row r="1177" spans="1:11" x14ac:dyDescent="0.2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</row>
    <row r="1178" spans="1:11" x14ac:dyDescent="0.2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</row>
    <row r="1179" spans="1:11" x14ac:dyDescent="0.2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</row>
    <row r="1180" spans="1:11" x14ac:dyDescent="0.2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</row>
    <row r="1181" spans="1:11" x14ac:dyDescent="0.2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</row>
    <row r="1182" spans="1:11" x14ac:dyDescent="0.2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</row>
    <row r="1183" spans="1:11" x14ac:dyDescent="0.2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</row>
    <row r="1184" spans="1:11" x14ac:dyDescent="0.2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</row>
    <row r="1185" spans="1:11" x14ac:dyDescent="0.2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</row>
    <row r="1186" spans="1:11" x14ac:dyDescent="0.2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</row>
    <row r="1187" spans="1:11" x14ac:dyDescent="0.2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</row>
    <row r="1188" spans="1:11" x14ac:dyDescent="0.2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</row>
    <row r="1189" spans="1:11" x14ac:dyDescent="0.2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</row>
    <row r="1190" spans="1:11" x14ac:dyDescent="0.2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</row>
    <row r="1191" spans="1:11" x14ac:dyDescent="0.2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</row>
    <row r="1192" spans="1:11" x14ac:dyDescent="0.2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</row>
    <row r="1193" spans="1:11" x14ac:dyDescent="0.2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</row>
    <row r="1194" spans="1:11" x14ac:dyDescent="0.2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</row>
    <row r="1195" spans="1:11" x14ac:dyDescent="0.2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</row>
    <row r="1196" spans="1:11" x14ac:dyDescent="0.2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</row>
    <row r="1197" spans="1:11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</row>
    <row r="1198" spans="1:11" x14ac:dyDescent="0.2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</row>
    <row r="1199" spans="1:11" x14ac:dyDescent="0.2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</row>
    <row r="1200" spans="1:11" x14ac:dyDescent="0.2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</row>
    <row r="1201" spans="1:11" x14ac:dyDescent="0.2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</row>
    <row r="1202" spans="1:11" x14ac:dyDescent="0.2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</row>
    <row r="1203" spans="1:11" x14ac:dyDescent="0.2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</row>
    <row r="1204" spans="1:11" x14ac:dyDescent="0.2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</row>
    <row r="1205" spans="1:11" x14ac:dyDescent="0.2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</row>
    <row r="1206" spans="1:11" x14ac:dyDescent="0.2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</row>
    <row r="1207" spans="1:11" x14ac:dyDescent="0.2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</row>
    <row r="1208" spans="1:11" x14ac:dyDescent="0.2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</row>
    <row r="1209" spans="1:11" x14ac:dyDescent="0.2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</row>
    <row r="1210" spans="1:11" x14ac:dyDescent="0.2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</row>
    <row r="1211" spans="1:11" x14ac:dyDescent="0.2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</row>
    <row r="1212" spans="1:11" x14ac:dyDescent="0.2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</row>
    <row r="1213" spans="1:11" x14ac:dyDescent="0.2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</row>
    <row r="1214" spans="1:11" x14ac:dyDescent="0.2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</row>
    <row r="1215" spans="1:11" x14ac:dyDescent="0.2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</row>
    <row r="1216" spans="1:11" x14ac:dyDescent="0.2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</row>
    <row r="1217" spans="1:11" x14ac:dyDescent="0.2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</row>
    <row r="1218" spans="1:11" x14ac:dyDescent="0.2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</row>
    <row r="1219" spans="1:11" x14ac:dyDescent="0.2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</row>
    <row r="1220" spans="1:11" x14ac:dyDescent="0.2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</row>
    <row r="1221" spans="1:11" x14ac:dyDescent="0.2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</row>
    <row r="1222" spans="1:11" x14ac:dyDescent="0.2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</row>
    <row r="1223" spans="1:11" x14ac:dyDescent="0.2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</row>
    <row r="1224" spans="1:11" x14ac:dyDescent="0.2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</row>
    <row r="1225" spans="1:11" x14ac:dyDescent="0.2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</row>
    <row r="1226" spans="1:11" x14ac:dyDescent="0.2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</row>
    <row r="1227" spans="1:11" x14ac:dyDescent="0.2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</row>
    <row r="1228" spans="1:11" x14ac:dyDescent="0.2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</row>
    <row r="1229" spans="1:11" x14ac:dyDescent="0.2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</row>
    <row r="1230" spans="1:11" x14ac:dyDescent="0.2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</row>
    <row r="1231" spans="1:11" x14ac:dyDescent="0.2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</row>
    <row r="1232" spans="1:11" x14ac:dyDescent="0.2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</row>
    <row r="1233" spans="1:11" x14ac:dyDescent="0.2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</row>
    <row r="1234" spans="1:11" x14ac:dyDescent="0.2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</row>
    <row r="1235" spans="1:11" x14ac:dyDescent="0.2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</row>
    <row r="1236" spans="1:11" x14ac:dyDescent="0.2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</row>
    <row r="1237" spans="1:11" x14ac:dyDescent="0.2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</row>
    <row r="1238" spans="1:11" x14ac:dyDescent="0.2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</row>
    <row r="1239" spans="1:11" x14ac:dyDescent="0.2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</row>
    <row r="1240" spans="1:11" x14ac:dyDescent="0.2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</row>
    <row r="1241" spans="1:11" x14ac:dyDescent="0.2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</row>
    <row r="1242" spans="1:11" x14ac:dyDescent="0.2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</row>
    <row r="1243" spans="1:11" x14ac:dyDescent="0.2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</row>
    <row r="1244" spans="1:11" x14ac:dyDescent="0.2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</row>
    <row r="1245" spans="1:11" x14ac:dyDescent="0.2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</row>
    <row r="1246" spans="1:11" x14ac:dyDescent="0.2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</row>
    <row r="1247" spans="1:11" x14ac:dyDescent="0.2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</row>
    <row r="1248" spans="1:11" x14ac:dyDescent="0.2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</row>
    <row r="1249" spans="1:11" x14ac:dyDescent="0.2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</row>
    <row r="1250" spans="1:11" x14ac:dyDescent="0.2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</row>
    <row r="1251" spans="1:11" x14ac:dyDescent="0.2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</row>
    <row r="1252" spans="1:11" x14ac:dyDescent="0.2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</row>
    <row r="1253" spans="1:11" x14ac:dyDescent="0.2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</row>
    <row r="1254" spans="1:11" x14ac:dyDescent="0.2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</row>
    <row r="1255" spans="1:11" x14ac:dyDescent="0.2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</row>
    <row r="1256" spans="1:11" x14ac:dyDescent="0.2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</row>
    <row r="1257" spans="1:11" x14ac:dyDescent="0.2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</row>
    <row r="1258" spans="1:11" x14ac:dyDescent="0.2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</row>
    <row r="1259" spans="1:11" x14ac:dyDescent="0.2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</row>
    <row r="1260" spans="1:11" x14ac:dyDescent="0.2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</row>
    <row r="1261" spans="1:11" x14ac:dyDescent="0.2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</row>
    <row r="1262" spans="1:11" x14ac:dyDescent="0.2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</row>
    <row r="1263" spans="1:11" x14ac:dyDescent="0.2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</row>
    <row r="1264" spans="1:11" x14ac:dyDescent="0.2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</row>
    <row r="1265" spans="1:11" x14ac:dyDescent="0.2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</row>
    <row r="1266" spans="1:11" x14ac:dyDescent="0.2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</row>
    <row r="1267" spans="1:11" x14ac:dyDescent="0.2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</row>
    <row r="1268" spans="1:11" x14ac:dyDescent="0.2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</row>
    <row r="1269" spans="1:11" x14ac:dyDescent="0.2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</row>
    <row r="1270" spans="1:11" x14ac:dyDescent="0.2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</row>
    <row r="1271" spans="1:11" x14ac:dyDescent="0.2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</row>
    <row r="1272" spans="1:11" x14ac:dyDescent="0.2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</row>
    <row r="1273" spans="1:11" x14ac:dyDescent="0.2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</row>
    <row r="1274" spans="1:11" x14ac:dyDescent="0.2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</row>
    <row r="1275" spans="1:11" x14ac:dyDescent="0.2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</row>
    <row r="1276" spans="1:11" x14ac:dyDescent="0.2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</row>
    <row r="1277" spans="1:11" x14ac:dyDescent="0.2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</row>
    <row r="1278" spans="1:11" x14ac:dyDescent="0.2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</row>
    <row r="1279" spans="1:11" x14ac:dyDescent="0.2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</row>
    <row r="1280" spans="1:11" x14ac:dyDescent="0.2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</row>
    <row r="1281" spans="1:11" x14ac:dyDescent="0.2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</row>
    <row r="1282" spans="1:11" x14ac:dyDescent="0.2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</row>
    <row r="1283" spans="1:11" x14ac:dyDescent="0.2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</row>
  </sheetData>
  <mergeCells count="22">
    <mergeCell ref="A1:P1"/>
    <mergeCell ref="A8:A9"/>
    <mergeCell ref="B8:B9"/>
    <mergeCell ref="C8:C9"/>
    <mergeCell ref="D8:D9"/>
    <mergeCell ref="A2:P2"/>
    <mergeCell ref="G8:I8"/>
    <mergeCell ref="F8:F9"/>
    <mergeCell ref="P8:P9"/>
    <mergeCell ref="A3:P3"/>
    <mergeCell ref="J8:J9"/>
    <mergeCell ref="N8:N9"/>
    <mergeCell ref="O8:O9"/>
    <mergeCell ref="E8:E9"/>
    <mergeCell ref="K8:M8"/>
    <mergeCell ref="I4:P4"/>
    <mergeCell ref="A31:AU31"/>
    <mergeCell ref="C49:D49"/>
    <mergeCell ref="F49:G49"/>
    <mergeCell ref="H49:J49"/>
    <mergeCell ref="A29:AU29"/>
    <mergeCell ref="A30:AU30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00B050"/>
  </sheetPr>
  <dimension ref="A1:AU1283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3.85546875" style="63" customWidth="1"/>
    <col min="2" max="2" width="20.85546875" style="63" customWidth="1"/>
    <col min="3" max="3" width="10.140625" style="63" customWidth="1"/>
    <col min="4" max="4" width="25.42578125" style="63" customWidth="1"/>
    <col min="5" max="5" width="9.7109375" style="63" customWidth="1"/>
    <col min="6" max="6" width="7.7109375" style="63" customWidth="1"/>
    <col min="7" max="9" width="7.28515625" style="63" customWidth="1"/>
    <col min="10" max="10" width="3.7109375" style="63" customWidth="1"/>
    <col min="11" max="13" width="7.28515625" style="63" customWidth="1"/>
    <col min="14" max="14" width="7.140625" style="63" customWidth="1"/>
    <col min="15" max="15" width="5" style="63" customWidth="1"/>
    <col min="16" max="16" width="8.28515625" style="63" customWidth="1"/>
    <col min="17" max="16384" width="9.140625" style="63"/>
  </cols>
  <sheetData>
    <row r="1" spans="1:39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5" x14ac:dyDescent="0.2">
      <c r="A4" s="198"/>
      <c r="B4" s="198"/>
      <c r="C4" s="198"/>
      <c r="D4" s="198"/>
      <c r="E4" s="198"/>
      <c r="F4" s="198"/>
      <c r="G4" s="198"/>
      <c r="H4" s="198"/>
      <c r="I4" s="288" t="s">
        <v>177</v>
      </c>
      <c r="J4" s="288"/>
      <c r="K4" s="288"/>
      <c r="L4" s="288"/>
      <c r="M4" s="288"/>
      <c r="N4" s="288"/>
      <c r="O4" s="288"/>
      <c r="P4" s="288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:39" x14ac:dyDescent="0.2">
      <c r="A5" s="18" t="str">
        <f>d_4</f>
        <v>МУЖЧИНЫ</v>
      </c>
      <c r="B5" s="194"/>
      <c r="C5" s="197" t="s">
        <v>158</v>
      </c>
      <c r="D5" s="15">
        <v>23.12</v>
      </c>
      <c r="E5" s="198"/>
      <c r="F5" s="198"/>
      <c r="G5" s="198"/>
      <c r="H5" s="198"/>
      <c r="I5" s="198"/>
      <c r="J5" s="198"/>
      <c r="K5" s="199"/>
      <c r="L5" s="18" t="str">
        <f>d_3</f>
        <v>06.09.2019г.</v>
      </c>
      <c r="M5" s="199"/>
      <c r="N5" s="199"/>
      <c r="O5" s="34" t="s">
        <v>161</v>
      </c>
      <c r="P5" s="15" t="s">
        <v>1259</v>
      </c>
      <c r="Q5" s="66"/>
      <c r="R5" s="66"/>
      <c r="S5" s="66"/>
      <c r="T5" s="66"/>
    </row>
    <row r="6" spans="1:39" x14ac:dyDescent="0.2">
      <c r="A6" s="15" t="s">
        <v>142</v>
      </c>
      <c r="B6" s="141"/>
      <c r="C6" s="197" t="s">
        <v>159</v>
      </c>
      <c r="D6" s="15" t="s">
        <v>219</v>
      </c>
      <c r="E6" s="15"/>
      <c r="F6" s="144"/>
      <c r="G6" s="144"/>
      <c r="H6" s="66"/>
      <c r="I6" s="144"/>
      <c r="J6" s="144"/>
      <c r="L6" s="70"/>
      <c r="M6" s="13"/>
      <c r="N6" s="13"/>
      <c r="O6" s="34" t="s">
        <v>162</v>
      </c>
      <c r="P6" s="19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9" ht="12.75" customHeight="1" x14ac:dyDescent="0.2">
      <c r="A7" s="67" t="s">
        <v>174</v>
      </c>
      <c r="C7" s="197" t="s">
        <v>160</v>
      </c>
      <c r="D7" s="18">
        <v>22.24</v>
      </c>
      <c r="E7" s="18"/>
      <c r="L7" s="70"/>
      <c r="M7" s="13"/>
      <c r="N7" s="13"/>
      <c r="O7" s="69"/>
      <c r="P7" s="19" t="str">
        <f>d_7</f>
        <v>г. Сочи, Адлерский район, ул. Ленина СК "Юность"</v>
      </c>
      <c r="V7" s="71"/>
      <c r="W7" s="72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9" ht="16.899999999999999" customHeight="1" x14ac:dyDescent="0.2">
      <c r="A8" s="295" t="s">
        <v>54</v>
      </c>
      <c r="B8" s="295" t="s">
        <v>86</v>
      </c>
      <c r="C8" s="295" t="s">
        <v>50</v>
      </c>
      <c r="D8" s="295" t="s">
        <v>78</v>
      </c>
      <c r="E8" s="295" t="s">
        <v>153</v>
      </c>
      <c r="F8" s="295" t="s">
        <v>31</v>
      </c>
      <c r="G8" s="306" t="s">
        <v>7</v>
      </c>
      <c r="H8" s="306"/>
      <c r="I8" s="306"/>
      <c r="J8" s="307" t="s">
        <v>8</v>
      </c>
      <c r="K8" s="303" t="s">
        <v>7</v>
      </c>
      <c r="L8" s="304"/>
      <c r="M8" s="305"/>
      <c r="N8" s="295" t="s">
        <v>32</v>
      </c>
      <c r="O8" s="297" t="s">
        <v>45</v>
      </c>
      <c r="P8" s="297" t="s">
        <v>33</v>
      </c>
    </row>
    <row r="9" spans="1:39" ht="19.149999999999999" customHeight="1" x14ac:dyDescent="0.2">
      <c r="A9" s="296"/>
      <c r="B9" s="296"/>
      <c r="C9" s="296"/>
      <c r="D9" s="296"/>
      <c r="E9" s="296"/>
      <c r="F9" s="296"/>
      <c r="G9" s="73">
        <v>1</v>
      </c>
      <c r="H9" s="73">
        <v>2</v>
      </c>
      <c r="I9" s="73">
        <v>3</v>
      </c>
      <c r="J9" s="307"/>
      <c r="K9" s="73">
        <v>4</v>
      </c>
      <c r="L9" s="73">
        <v>5</v>
      </c>
      <c r="M9" s="73">
        <v>6</v>
      </c>
      <c r="N9" s="296"/>
      <c r="O9" s="298"/>
      <c r="P9" s="298"/>
    </row>
    <row r="10" spans="1:39" ht="24.75" customHeight="1" x14ac:dyDescent="0.2">
      <c r="A10" s="212" t="s">
        <v>34</v>
      </c>
      <c r="B10" s="95" t="str">
        <f>VLOOKUP($F10,УЧАСТНИКИ!$A$2:$L$1105,3,FALSE)</f>
        <v>Сидоров Максим</v>
      </c>
      <c r="C10" s="96" t="str">
        <f>VLOOKUP($F10,УЧАСТНИКИ!$A$2:$L$1105,4,FALSE)</f>
        <v>13.05.1986</v>
      </c>
      <c r="D10" s="97" t="str">
        <f>VLOOKUP($F10,УЧАСТНИКИ!$A$2:$L$1105,5,FALSE)</f>
        <v xml:space="preserve">Московская область </v>
      </c>
      <c r="E10" s="214" t="str">
        <f>VLOOKUP($F10,УЧАСТНИКИ!$A$2:$L$1105,8,FALSE)</f>
        <v>МСМК</v>
      </c>
      <c r="F10" s="212" t="s">
        <v>1219</v>
      </c>
      <c r="G10" s="212"/>
      <c r="H10" s="212"/>
      <c r="I10" s="212"/>
      <c r="J10" s="212"/>
      <c r="K10" s="175"/>
      <c r="L10" s="215"/>
      <c r="M10" s="215"/>
      <c r="N10" s="215"/>
      <c r="O10" s="215"/>
      <c r="P10" s="213" t="s">
        <v>1257</v>
      </c>
      <c r="Q10" s="79"/>
      <c r="R10" s="79"/>
    </row>
    <row r="11" spans="1:39" s="174" customFormat="1" ht="24.75" customHeight="1" x14ac:dyDescent="0.2">
      <c r="A11" s="212" t="s">
        <v>35</v>
      </c>
      <c r="B11" s="175" t="str">
        <f>VLOOKUP($F11,УЧАСТНИКИ!$A$2:$L$1105,3,FALSE)</f>
        <v>Козырев Евгений</v>
      </c>
      <c r="C11" s="176" t="str">
        <f>VLOOKUP($F11,УЧАСТНИКИ!$A$2:$L$1105,4,FALSE)</f>
        <v>10.01.1996</v>
      </c>
      <c r="D11" s="177" t="str">
        <f>VLOOKUP($F11,УЧАСТНИКИ!$A$2:$L$1105,5,FALSE)</f>
        <v xml:space="preserve">Воронежская область </v>
      </c>
      <c r="E11" s="237" t="str">
        <f>VLOOKUP($F11,УЧАСТНИКИ!$A$2:$L$1105,8,FALSE)</f>
        <v>МС</v>
      </c>
      <c r="F11" s="212" t="s">
        <v>1166</v>
      </c>
      <c r="G11" s="212"/>
      <c r="H11" s="212"/>
      <c r="I11" s="212"/>
      <c r="J11" s="212"/>
      <c r="K11" s="175"/>
      <c r="L11" s="240"/>
      <c r="M11" s="240"/>
      <c r="N11" s="240"/>
      <c r="O11" s="240"/>
      <c r="P11" s="212"/>
      <c r="Q11" s="173"/>
      <c r="R11" s="173"/>
    </row>
    <row r="12" spans="1:39" s="174" customFormat="1" ht="24.75" customHeight="1" x14ac:dyDescent="0.2">
      <c r="A12" s="212" t="s">
        <v>36</v>
      </c>
      <c r="B12" s="175" t="str">
        <f>VLOOKUP($F12,УЧАСТНИКИ!$A$2:$L$1105,3,FALSE)</f>
        <v>Лядусов Константин</v>
      </c>
      <c r="C12" s="176" t="str">
        <f>VLOOKUP($F12,УЧАСТНИКИ!$A$2:$L$1105,4,FALSE)</f>
        <v>02.03.1988</v>
      </c>
      <c r="D12" s="177" t="str">
        <f>VLOOKUP($F12,УЧАСТНИКИ!$A$2:$L$1105,5,FALSE)</f>
        <v>Москва Ростовская область</v>
      </c>
      <c r="E12" s="237" t="str">
        <f>VLOOKUP($F12,УЧАСТНИКИ!$A$2:$L$1105,8,FALSE)</f>
        <v>МСМК</v>
      </c>
      <c r="F12" s="212" t="s">
        <v>1152</v>
      </c>
      <c r="G12" s="212"/>
      <c r="H12" s="212"/>
      <c r="I12" s="212"/>
      <c r="J12" s="212"/>
      <c r="K12" s="175"/>
      <c r="L12" s="240"/>
      <c r="M12" s="240"/>
      <c r="N12" s="240"/>
      <c r="O12" s="240"/>
      <c r="P12" s="212"/>
      <c r="Q12" s="173"/>
      <c r="R12" s="173"/>
    </row>
    <row r="13" spans="1:39" s="174" customFormat="1" ht="24.75" customHeight="1" x14ac:dyDescent="0.2">
      <c r="A13" s="212" t="s">
        <v>37</v>
      </c>
      <c r="B13" s="175" t="str">
        <f>VLOOKUP($F13,УЧАСТНИКИ!$A$2:$L$1105,3,FALSE)</f>
        <v>Панчехин Сергей</v>
      </c>
      <c r="C13" s="176" t="str">
        <f>VLOOKUP($F13,УЧАСТНИКИ!$A$2:$L$1105,4,FALSE)</f>
        <v>11.05.1997</v>
      </c>
      <c r="D13" s="177" t="str">
        <f>VLOOKUP($F13,УЧАСТНИКИ!$A$2:$L$1105,5,FALSE)</f>
        <v xml:space="preserve">Краснодарский край </v>
      </c>
      <c r="E13" s="237" t="str">
        <f>VLOOKUP($F13,УЧАСТНИКИ!$A$2:$L$1105,8,FALSE)</f>
        <v>МС</v>
      </c>
      <c r="F13" s="212" t="s">
        <v>1131</v>
      </c>
      <c r="G13" s="212"/>
      <c r="H13" s="212"/>
      <c r="I13" s="212"/>
      <c r="J13" s="212"/>
      <c r="K13" s="175"/>
      <c r="L13" s="240"/>
      <c r="M13" s="240"/>
      <c r="N13" s="240"/>
      <c r="O13" s="240"/>
      <c r="P13" s="212" t="s">
        <v>1257</v>
      </c>
      <c r="Q13" s="173"/>
      <c r="R13" s="173"/>
    </row>
    <row r="14" spans="1:39" ht="24.75" customHeight="1" x14ac:dyDescent="0.2">
      <c r="A14" s="212" t="s">
        <v>38</v>
      </c>
      <c r="B14" s="95" t="str">
        <f>VLOOKUP($F14,УЧАСТНИКИ!$A$2:$L$1105,3,FALSE)</f>
        <v>Афонин Максим</v>
      </c>
      <c r="C14" s="96" t="str">
        <f>VLOOKUP($F14,УЧАСТНИКИ!$A$2:$L$1105,4,FALSE)</f>
        <v>06.01.1992</v>
      </c>
      <c r="D14" s="97" t="str">
        <f>VLOOKUP($F14,УЧАСТНИКИ!$A$2:$L$1105,5,FALSE)</f>
        <v>Москва Московская область</v>
      </c>
      <c r="E14" s="214" t="str">
        <f>VLOOKUP($F14,УЧАСТНИКИ!$A$2:$L$1105,8,FALSE)</f>
        <v>МСМК</v>
      </c>
      <c r="F14" s="212" t="s">
        <v>38</v>
      </c>
      <c r="G14" s="212"/>
      <c r="H14" s="212"/>
      <c r="I14" s="212"/>
      <c r="J14" s="212"/>
      <c r="K14" s="175"/>
      <c r="L14" s="215"/>
      <c r="M14" s="215"/>
      <c r="N14" s="215"/>
      <c r="O14" s="215"/>
      <c r="P14" s="213"/>
      <c r="Q14" s="79"/>
      <c r="R14" s="79"/>
    </row>
    <row r="15" spans="1:39" ht="24.75" customHeight="1" x14ac:dyDescent="0.2">
      <c r="A15" s="212" t="s">
        <v>39</v>
      </c>
      <c r="B15" s="95" t="str">
        <f>VLOOKUP($F15,УЧАСТНИКИ!$A$2:$L$1105,3,FALSE)</f>
        <v>Коноваленко Александр</v>
      </c>
      <c r="C15" s="96" t="str">
        <f>VLOOKUP($F15,УЧАСТНИКИ!$A$2:$L$1105,4,FALSE)</f>
        <v>12.03.1989</v>
      </c>
      <c r="D15" s="97" t="str">
        <f>VLOOKUP($F15,УЧАСТНИКИ!$A$2:$L$1105,5,FALSE)</f>
        <v xml:space="preserve">Иркутская область </v>
      </c>
      <c r="E15" s="214" t="str">
        <f>VLOOKUP($F15,УЧАСТНИКИ!$A$2:$L$1105,8,FALSE)</f>
        <v>КМС</v>
      </c>
      <c r="F15" s="212" t="s">
        <v>1213</v>
      </c>
      <c r="G15" s="212"/>
      <c r="H15" s="212"/>
      <c r="I15" s="212"/>
      <c r="J15" s="212"/>
      <c r="K15" s="175"/>
      <c r="L15" s="215"/>
      <c r="M15" s="215"/>
      <c r="N15" s="215"/>
      <c r="O15" s="215"/>
      <c r="P15" s="213"/>
      <c r="Q15" s="79"/>
      <c r="R15" s="79"/>
    </row>
    <row r="16" spans="1:39" ht="24.75" customHeight="1" x14ac:dyDescent="0.2">
      <c r="A16" s="212" t="s">
        <v>40</v>
      </c>
      <c r="B16" s="95" t="str">
        <f>VLOOKUP($F16,УЧАСТНИКИ!$A$2:$L$1105,3,FALSE)</f>
        <v>Бородаев Семен</v>
      </c>
      <c r="C16" s="96" t="str">
        <f>VLOOKUP($F16,УЧАСТНИКИ!$A$2:$L$1105,4,FALSE)</f>
        <v>04.05.2002</v>
      </c>
      <c r="D16" s="97" t="str">
        <f>VLOOKUP($F16,УЧАСТНИКИ!$A$2:$L$1105,5,FALSE)</f>
        <v xml:space="preserve">Ставропольский край </v>
      </c>
      <c r="E16" s="214" t="str">
        <f>VLOOKUP($F16,УЧАСТНИКИ!$A$2:$L$1105,8,FALSE)</f>
        <v>КМС</v>
      </c>
      <c r="F16" s="212" t="s">
        <v>1105</v>
      </c>
      <c r="G16" s="212"/>
      <c r="H16" s="212"/>
      <c r="I16" s="212"/>
      <c r="J16" s="212"/>
      <c r="K16" s="175"/>
      <c r="L16" s="215"/>
      <c r="M16" s="215"/>
      <c r="N16" s="215"/>
      <c r="O16" s="215"/>
      <c r="P16" s="213"/>
      <c r="Q16" s="79"/>
      <c r="R16" s="79"/>
    </row>
    <row r="17" spans="1:47" ht="24.75" customHeight="1" x14ac:dyDescent="0.2">
      <c r="A17" s="212" t="s">
        <v>61</v>
      </c>
      <c r="B17" s="95" t="str">
        <f>VLOOKUP($F17,УЧАСТНИКИ!$A$2:$L$1105,3,FALSE)</f>
        <v>Боклашов Андрей</v>
      </c>
      <c r="C17" s="96" t="str">
        <f>VLOOKUP($F17,УЧАСТНИКИ!$A$2:$L$1105,4,FALSE)</f>
        <v>10.04.1996</v>
      </c>
      <c r="D17" s="97" t="str">
        <f>VLOOKUP($F17,УЧАСТНИКИ!$A$2:$L$1105,5,FALSE)</f>
        <v xml:space="preserve">Воронежская область </v>
      </c>
      <c r="E17" s="214" t="str">
        <f>VLOOKUP($F17,УЧАСТНИКИ!$A$2:$L$1105,8,FALSE)</f>
        <v>КМС</v>
      </c>
      <c r="F17" s="212" t="s">
        <v>1164</v>
      </c>
      <c r="G17" s="212"/>
      <c r="H17" s="212"/>
      <c r="I17" s="212"/>
      <c r="J17" s="212"/>
      <c r="K17" s="175"/>
      <c r="L17" s="215"/>
      <c r="M17" s="215"/>
      <c r="N17" s="215"/>
      <c r="O17" s="215"/>
      <c r="P17" s="213" t="s">
        <v>1257</v>
      </c>
      <c r="Q17" s="79"/>
      <c r="R17" s="79"/>
    </row>
    <row r="18" spans="1:47" ht="25.5" x14ac:dyDescent="0.2">
      <c r="A18" s="212" t="s">
        <v>68</v>
      </c>
      <c r="B18" s="95" t="str">
        <f>VLOOKUP($F18,УЧАСТНИКИ!$A$2:$L$1105,3,FALSE)</f>
        <v>Лесной Александр</v>
      </c>
      <c r="C18" s="96" t="str">
        <f>VLOOKUP($F18,УЧАСТНИКИ!$A$2:$L$1105,4,FALSE)</f>
        <v>28.07.1988</v>
      </c>
      <c r="D18" s="97" t="str">
        <f>VLOOKUP($F18,УЧАСТНИКИ!$A$2:$L$1105,5,FALSE)</f>
        <v>Краснодарский край Нижегородская область</v>
      </c>
      <c r="E18" s="214" t="str">
        <f>VLOOKUP($F18,УЧАСТНИКИ!$A$2:$L$1105,8,FALSE)</f>
        <v>МСМК</v>
      </c>
      <c r="F18" s="212" t="s">
        <v>1126</v>
      </c>
      <c r="G18" s="212"/>
      <c r="H18" s="212"/>
      <c r="I18" s="212"/>
      <c r="J18" s="212"/>
      <c r="K18" s="175"/>
      <c r="L18" s="215"/>
      <c r="M18" s="215"/>
      <c r="N18" s="215"/>
      <c r="O18" s="215"/>
      <c r="P18" s="213"/>
      <c r="Q18" s="79"/>
      <c r="R18" s="79"/>
    </row>
    <row r="19" spans="1:47" ht="13.5" hidden="1" customHeight="1" x14ac:dyDescent="0.2">
      <c r="A19" s="212" t="s">
        <v>67</v>
      </c>
      <c r="B19" s="95" t="e">
        <f>VLOOKUP($F19,УЧАСТНИКИ!$A$2:$L$1105,3,FALSE)</f>
        <v>#N/A</v>
      </c>
      <c r="C19" s="96" t="e">
        <f>VLOOKUP($F19,УЧАСТНИКИ!$A$2:$L$1105,4,FALSE)</f>
        <v>#N/A</v>
      </c>
      <c r="D19" s="95" t="e">
        <f>VLOOKUP($F19,УЧАСТНИКИ!$A$2:$L$1105,5,FALSE)</f>
        <v>#N/A</v>
      </c>
      <c r="E19" s="214" t="e">
        <f>VLOOKUP($F19,УЧАСТНИКИ!$A$2:$L$1105,8,FALSE)</f>
        <v>#N/A</v>
      </c>
      <c r="F19" s="212"/>
      <c r="G19" s="212"/>
      <c r="H19" s="212"/>
      <c r="I19" s="212"/>
      <c r="J19" s="212"/>
      <c r="K19" s="175"/>
      <c r="L19" s="215"/>
      <c r="M19" s="215"/>
      <c r="N19" s="215"/>
      <c r="O19" s="215"/>
      <c r="P19" s="213" t="e">
        <f>VLOOKUP($F19,УЧАСТНИКИ!$A$2:$L$1105,9,FALSE)</f>
        <v>#N/A</v>
      </c>
      <c r="Q19" s="79"/>
      <c r="R19" s="79"/>
    </row>
    <row r="20" spans="1:47" ht="13.5" hidden="1" customHeight="1" x14ac:dyDescent="0.2">
      <c r="A20" s="212" t="s">
        <v>66</v>
      </c>
      <c r="B20" s="95" t="e">
        <f>VLOOKUP($F20,УЧАСТНИКИ!$A$2:$L$1105,3,FALSE)</f>
        <v>#N/A</v>
      </c>
      <c r="C20" s="96" t="e">
        <f>VLOOKUP($F20,УЧАСТНИКИ!$A$2:$L$1105,4,FALSE)</f>
        <v>#N/A</v>
      </c>
      <c r="D20" s="95" t="e">
        <f>VLOOKUP($F20,УЧАСТНИКИ!$A$2:$L$1105,5,FALSE)</f>
        <v>#N/A</v>
      </c>
      <c r="E20" s="214" t="e">
        <f>VLOOKUP($F20,УЧАСТНИКИ!$A$2:$L$1105,8,FALSE)</f>
        <v>#N/A</v>
      </c>
      <c r="F20" s="212"/>
      <c r="G20" s="212"/>
      <c r="H20" s="212"/>
      <c r="I20" s="212"/>
      <c r="J20" s="212"/>
      <c r="K20" s="175"/>
      <c r="L20" s="215"/>
      <c r="M20" s="215"/>
      <c r="N20" s="215"/>
      <c r="O20" s="215"/>
      <c r="P20" s="213" t="e">
        <f>VLOOKUP($F20,УЧАСТНИКИ!$A$2:$L$1105,9,FALSE)</f>
        <v>#N/A</v>
      </c>
      <c r="Q20" s="79"/>
      <c r="R20" s="79"/>
    </row>
    <row r="21" spans="1:47" ht="13.5" hidden="1" customHeight="1" x14ac:dyDescent="0.2">
      <c r="A21" s="212" t="s">
        <v>65</v>
      </c>
      <c r="B21" s="95" t="e">
        <f>VLOOKUP($F21,УЧАСТНИКИ!$A$2:$L$1105,3,FALSE)</f>
        <v>#N/A</v>
      </c>
      <c r="C21" s="96" t="e">
        <f>VLOOKUP($F21,УЧАСТНИКИ!$A$2:$L$1105,4,FALSE)</f>
        <v>#N/A</v>
      </c>
      <c r="D21" s="95" t="e">
        <f>VLOOKUP($F21,УЧАСТНИКИ!$A$2:$L$1105,5,FALSE)</f>
        <v>#N/A</v>
      </c>
      <c r="E21" s="214" t="e">
        <f>VLOOKUP($F21,УЧАСТНИКИ!$A$2:$L$1105,8,FALSE)</f>
        <v>#N/A</v>
      </c>
      <c r="F21" s="212"/>
      <c r="G21" s="212"/>
      <c r="H21" s="212"/>
      <c r="I21" s="212"/>
      <c r="J21" s="212"/>
      <c r="K21" s="175"/>
      <c r="L21" s="215"/>
      <c r="M21" s="215"/>
      <c r="N21" s="215"/>
      <c r="O21" s="215"/>
      <c r="P21" s="213" t="e">
        <f>VLOOKUP($F21,УЧАСТНИКИ!$A$2:$L$1105,9,FALSE)</f>
        <v>#N/A</v>
      </c>
      <c r="Q21" s="79"/>
      <c r="R21" s="79"/>
    </row>
    <row r="22" spans="1:47" ht="13.5" hidden="1" customHeight="1" x14ac:dyDescent="0.2">
      <c r="A22" s="212" t="s">
        <v>64</v>
      </c>
      <c r="B22" s="95" t="e">
        <f>VLOOKUP($F22,УЧАСТНИКИ!$A$2:$L$1105,3,FALSE)</f>
        <v>#N/A</v>
      </c>
      <c r="C22" s="96" t="e">
        <f>VLOOKUP($F22,УЧАСТНИКИ!$A$2:$L$1105,4,FALSE)</f>
        <v>#N/A</v>
      </c>
      <c r="D22" s="95" t="e">
        <f>VLOOKUP($F22,УЧАСТНИКИ!$A$2:$L$1105,5,FALSE)</f>
        <v>#N/A</v>
      </c>
      <c r="E22" s="214" t="e">
        <f>VLOOKUP($F22,УЧАСТНИКИ!$A$2:$L$1105,8,FALSE)</f>
        <v>#N/A</v>
      </c>
      <c r="F22" s="212"/>
      <c r="G22" s="212"/>
      <c r="H22" s="212"/>
      <c r="I22" s="212"/>
      <c r="J22" s="212"/>
      <c r="K22" s="175"/>
      <c r="L22" s="215"/>
      <c r="M22" s="215"/>
      <c r="N22" s="215"/>
      <c r="O22" s="215"/>
      <c r="P22" s="213" t="e">
        <f>VLOOKUP($F22,УЧАСТНИКИ!$A$2:$L$1105,9,FALSE)</f>
        <v>#N/A</v>
      </c>
      <c r="Q22" s="79"/>
      <c r="R22" s="79"/>
    </row>
    <row r="23" spans="1:47" ht="13.5" hidden="1" customHeight="1" x14ac:dyDescent="0.2">
      <c r="A23" s="212" t="s">
        <v>63</v>
      </c>
      <c r="B23" s="95" t="e">
        <f>VLOOKUP($F23,УЧАСТНИКИ!$A$2:$L$1105,3,FALSE)</f>
        <v>#N/A</v>
      </c>
      <c r="C23" s="96" t="e">
        <f>VLOOKUP($F23,УЧАСТНИКИ!$A$2:$L$1105,4,FALSE)</f>
        <v>#N/A</v>
      </c>
      <c r="D23" s="95" t="e">
        <f>VLOOKUP($F23,УЧАСТНИКИ!$A$2:$L$1105,5,FALSE)</f>
        <v>#N/A</v>
      </c>
      <c r="E23" s="214" t="e">
        <f>VLOOKUP($F23,УЧАСТНИКИ!$A$2:$L$1105,8,FALSE)</f>
        <v>#N/A</v>
      </c>
      <c r="F23" s="212"/>
      <c r="G23" s="212"/>
      <c r="H23" s="212"/>
      <c r="I23" s="212"/>
      <c r="J23" s="212"/>
      <c r="K23" s="175"/>
      <c r="L23" s="215"/>
      <c r="M23" s="215"/>
      <c r="N23" s="215"/>
      <c r="O23" s="215"/>
      <c r="P23" s="213" t="e">
        <f>VLOOKUP($F23,УЧАСТНИКИ!$A$2:$L$1105,9,FALSE)</f>
        <v>#N/A</v>
      </c>
      <c r="Q23" s="79"/>
      <c r="R23" s="79"/>
    </row>
    <row r="24" spans="1:47" ht="13.5" hidden="1" customHeight="1" x14ac:dyDescent="0.2">
      <c r="A24" s="212" t="s">
        <v>62</v>
      </c>
      <c r="B24" s="95" t="e">
        <f>VLOOKUP($F24,УЧАСТНИКИ!$A$2:$L$1105,3,FALSE)</f>
        <v>#N/A</v>
      </c>
      <c r="C24" s="96" t="e">
        <f>VLOOKUP($F24,УЧАСТНИКИ!$A$2:$L$1105,4,FALSE)</f>
        <v>#N/A</v>
      </c>
      <c r="D24" s="95" t="e">
        <f>VLOOKUP($F24,УЧАСТНИКИ!$A$2:$L$1105,5,FALSE)</f>
        <v>#N/A</v>
      </c>
      <c r="E24" s="214" t="e">
        <f>VLOOKUP($F24,УЧАСТНИКИ!$A$2:$L$1105,8,FALSE)</f>
        <v>#N/A</v>
      </c>
      <c r="F24" s="212"/>
      <c r="G24" s="212"/>
      <c r="H24" s="212"/>
      <c r="I24" s="212"/>
      <c r="J24" s="212"/>
      <c r="K24" s="175"/>
      <c r="L24" s="215"/>
      <c r="M24" s="215"/>
      <c r="N24" s="215"/>
      <c r="O24" s="215"/>
      <c r="P24" s="213" t="e">
        <f>VLOOKUP($F24,УЧАСТНИКИ!$A$2:$L$1105,9,FALSE)</f>
        <v>#N/A</v>
      </c>
      <c r="Q24" s="79"/>
      <c r="R24" s="79"/>
    </row>
    <row r="25" spans="1:47" ht="13.5" hidden="1" customHeight="1" x14ac:dyDescent="0.2">
      <c r="A25" s="212" t="s">
        <v>69</v>
      </c>
      <c r="B25" s="95" t="e">
        <f>VLOOKUP($F25,УЧАСТНИКИ!$A$2:$L$1105,3,FALSE)</f>
        <v>#N/A</v>
      </c>
      <c r="C25" s="96" t="e">
        <f>VLOOKUP($F25,УЧАСТНИКИ!$A$2:$L$1105,4,FALSE)</f>
        <v>#N/A</v>
      </c>
      <c r="D25" s="95" t="e">
        <f>VLOOKUP($F25,УЧАСТНИКИ!$A$2:$L$1105,5,FALSE)</f>
        <v>#N/A</v>
      </c>
      <c r="E25" s="214" t="e">
        <f>VLOOKUP($F25,УЧАСТНИКИ!$A$2:$L$1105,8,FALSE)</f>
        <v>#N/A</v>
      </c>
      <c r="F25" s="212"/>
      <c r="G25" s="212"/>
      <c r="H25" s="212"/>
      <c r="I25" s="212"/>
      <c r="J25" s="212"/>
      <c r="K25" s="175"/>
      <c r="L25" s="215"/>
      <c r="M25" s="215"/>
      <c r="N25" s="215"/>
      <c r="O25" s="215"/>
      <c r="P25" s="213" t="e">
        <f>VLOOKUP($F25,УЧАСТНИКИ!$A$2:$L$1105,9,FALSE)</f>
        <v>#N/A</v>
      </c>
      <c r="Q25" s="79"/>
      <c r="R25" s="79"/>
    </row>
    <row r="26" spans="1:47" ht="13.5" hidden="1" customHeight="1" x14ac:dyDescent="0.2">
      <c r="A26" s="212" t="s">
        <v>70</v>
      </c>
      <c r="B26" s="95" t="e">
        <f>VLOOKUP($F26,УЧАСТНИКИ!$A$2:$L$1105,3,FALSE)</f>
        <v>#N/A</v>
      </c>
      <c r="C26" s="96" t="e">
        <f>VLOOKUP($F26,УЧАСТНИКИ!$A$2:$L$1105,4,FALSE)</f>
        <v>#N/A</v>
      </c>
      <c r="D26" s="95" t="e">
        <f>VLOOKUP($F26,УЧАСТНИКИ!$A$2:$L$1105,5,FALSE)</f>
        <v>#N/A</v>
      </c>
      <c r="E26" s="214" t="e">
        <f>VLOOKUP($F26,УЧАСТНИКИ!$A$2:$L$1105,8,FALSE)</f>
        <v>#N/A</v>
      </c>
      <c r="F26" s="212"/>
      <c r="G26" s="212"/>
      <c r="H26" s="212"/>
      <c r="I26" s="212"/>
      <c r="J26" s="212"/>
      <c r="K26" s="175"/>
      <c r="L26" s="215"/>
      <c r="M26" s="215"/>
      <c r="N26" s="215"/>
      <c r="O26" s="215"/>
      <c r="P26" s="213" t="e">
        <f>VLOOKUP($F26,УЧАСТНИКИ!$A$2:$L$1105,9,FALSE)</f>
        <v>#N/A</v>
      </c>
      <c r="Q26" s="79"/>
      <c r="R26" s="79"/>
    </row>
    <row r="27" spans="1:47" ht="13.5" hidden="1" customHeight="1" x14ac:dyDescent="0.2">
      <c r="A27" s="212" t="s">
        <v>71</v>
      </c>
      <c r="B27" s="95" t="e">
        <f>VLOOKUP($F27,УЧАСТНИКИ!$A$2:$L$1105,3,FALSE)</f>
        <v>#N/A</v>
      </c>
      <c r="C27" s="96" t="e">
        <f>VLOOKUP($F27,УЧАСТНИКИ!$A$2:$L$1105,4,FALSE)</f>
        <v>#N/A</v>
      </c>
      <c r="D27" s="95" t="e">
        <f>VLOOKUP($F27,УЧАСТНИКИ!$A$2:$L$1105,5,FALSE)</f>
        <v>#N/A</v>
      </c>
      <c r="E27" s="214" t="e">
        <f>VLOOKUP($F27,УЧАСТНИКИ!$A$2:$L$1105,8,FALSE)</f>
        <v>#N/A</v>
      </c>
      <c r="F27" s="212"/>
      <c r="G27" s="212"/>
      <c r="H27" s="212"/>
      <c r="I27" s="212"/>
      <c r="J27" s="212"/>
      <c r="K27" s="175"/>
      <c r="L27" s="215"/>
      <c r="M27" s="215"/>
      <c r="N27" s="215"/>
      <c r="O27" s="215"/>
      <c r="P27" s="213" t="e">
        <f>VLOOKUP($F27,УЧАСТНИКИ!$A$2:$L$1105,9,FALSE)</f>
        <v>#N/A</v>
      </c>
      <c r="Q27" s="79"/>
      <c r="R27" s="79"/>
    </row>
    <row r="28" spans="1:47" ht="13.5" customHeight="1" x14ac:dyDescent="0.2">
      <c r="A28" s="80"/>
      <c r="B28" s="81"/>
      <c r="C28" s="82"/>
      <c r="D28" s="83"/>
      <c r="E28" s="83"/>
      <c r="F28" s="80"/>
      <c r="G28" s="80"/>
      <c r="H28" s="80"/>
      <c r="I28" s="80"/>
      <c r="J28" s="80"/>
      <c r="K28" s="84"/>
      <c r="L28" s="39"/>
      <c r="M28" s="39"/>
      <c r="N28" s="39"/>
      <c r="O28" s="39"/>
      <c r="P28" s="82"/>
      <c r="Q28" s="79"/>
      <c r="R28" s="79"/>
    </row>
    <row r="29" spans="1:47" x14ac:dyDescent="0.2">
      <c r="A29" s="300" t="s">
        <v>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</row>
    <row r="30" spans="1:47" x14ac:dyDescent="0.2">
      <c r="A30" s="300" t="s">
        <v>4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</row>
    <row r="31" spans="1:47" x14ac:dyDescent="0.2">
      <c r="A31" s="302" t="s">
        <v>5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</row>
    <row r="32" spans="1:47" ht="15.75" x14ac:dyDescent="0.25">
      <c r="A32" s="29"/>
      <c r="B32" s="87"/>
      <c r="C32" s="87"/>
      <c r="D32" s="87"/>
      <c r="E32" s="87"/>
      <c r="F32" s="29"/>
      <c r="G32" s="29"/>
      <c r="H32" s="29"/>
      <c r="I32" s="29"/>
      <c r="J32" s="29"/>
      <c r="K32" s="87"/>
    </row>
    <row r="33" spans="1:11" ht="15.75" x14ac:dyDescent="0.25">
      <c r="A33" s="29"/>
      <c r="B33" s="87"/>
      <c r="C33" s="87"/>
      <c r="D33" s="87"/>
      <c r="E33" s="87"/>
      <c r="F33" s="29"/>
      <c r="G33" s="29"/>
      <c r="H33" s="29"/>
      <c r="I33" s="29"/>
      <c r="J33" s="29"/>
      <c r="K33" s="87"/>
    </row>
    <row r="34" spans="1:11" ht="15.75" x14ac:dyDescent="0.25">
      <c r="A34" s="29"/>
      <c r="B34" s="87"/>
      <c r="C34" s="87"/>
      <c r="D34" s="87"/>
      <c r="E34" s="87"/>
      <c r="F34" s="29"/>
      <c r="G34" s="29"/>
      <c r="H34" s="29"/>
      <c r="I34" s="29"/>
      <c r="J34" s="29"/>
      <c r="K34" s="87"/>
    </row>
    <row r="35" spans="1:11" ht="15.75" x14ac:dyDescent="0.25">
      <c r="A35" s="29"/>
      <c r="B35" s="87"/>
      <c r="C35" s="87"/>
      <c r="D35" s="87"/>
      <c r="E35" s="87"/>
      <c r="F35" s="29"/>
      <c r="G35" s="29"/>
      <c r="H35" s="29"/>
      <c r="I35" s="29"/>
      <c r="J35" s="29"/>
      <c r="K35" s="87"/>
    </row>
    <row r="36" spans="1:11" ht="15.75" x14ac:dyDescent="0.25">
      <c r="A36" s="29"/>
      <c r="B36" s="87"/>
      <c r="C36" s="87"/>
      <c r="D36" s="87"/>
      <c r="E36" s="87"/>
      <c r="F36" s="29"/>
      <c r="G36" s="29"/>
      <c r="H36" s="29"/>
      <c r="I36" s="29"/>
      <c r="J36" s="29"/>
      <c r="K36" s="87"/>
    </row>
    <row r="37" spans="1:11" ht="15.75" x14ac:dyDescent="0.25">
      <c r="A37" s="29"/>
      <c r="B37" s="87"/>
      <c r="C37" s="87"/>
      <c r="D37" s="87"/>
      <c r="E37" s="87"/>
      <c r="F37" s="29"/>
      <c r="G37" s="29"/>
      <c r="H37" s="29"/>
      <c r="I37" s="29"/>
      <c r="J37" s="29"/>
      <c r="K37" s="87"/>
    </row>
    <row r="38" spans="1:11" ht="15.75" x14ac:dyDescent="0.25">
      <c r="A38" s="29"/>
      <c r="B38" s="87"/>
      <c r="C38" s="87"/>
      <c r="D38" s="87"/>
      <c r="E38" s="87"/>
      <c r="F38" s="29"/>
      <c r="G38" s="29"/>
      <c r="H38" s="29"/>
      <c r="I38" s="29"/>
      <c r="J38" s="29"/>
      <c r="K38" s="87"/>
    </row>
    <row r="39" spans="1:11" ht="15.75" x14ac:dyDescent="0.25">
      <c r="A39" s="29"/>
      <c r="B39" s="87"/>
      <c r="C39" s="87"/>
      <c r="D39" s="87"/>
      <c r="E39" s="87"/>
      <c r="F39" s="29"/>
      <c r="G39" s="29"/>
      <c r="H39" s="29"/>
      <c r="I39" s="29"/>
      <c r="J39" s="29"/>
      <c r="K39" s="87"/>
    </row>
    <row r="40" spans="1:11" x14ac:dyDescent="0.2">
      <c r="A40" s="23"/>
      <c r="B40" s="88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.75" x14ac:dyDescent="0.25">
      <c r="A41" s="29"/>
      <c r="B41" s="87"/>
      <c r="C41" s="87"/>
      <c r="D41" s="87"/>
      <c r="E41" s="87"/>
      <c r="F41" s="29"/>
      <c r="G41" s="29"/>
      <c r="H41" s="29"/>
      <c r="I41" s="29"/>
      <c r="J41" s="29"/>
      <c r="K41" s="87"/>
    </row>
    <row r="42" spans="1:11" ht="15.75" x14ac:dyDescent="0.25">
      <c r="A42" s="29"/>
      <c r="B42" s="87"/>
      <c r="C42" s="87"/>
      <c r="D42" s="87"/>
      <c r="E42" s="87"/>
      <c r="F42" s="29"/>
      <c r="G42" s="29"/>
      <c r="H42" s="29"/>
      <c r="I42" s="29"/>
      <c r="J42" s="29"/>
      <c r="K42" s="87"/>
    </row>
    <row r="43" spans="1:11" ht="15.75" x14ac:dyDescent="0.25">
      <c r="A43" s="29"/>
      <c r="B43" s="87"/>
      <c r="C43" s="87"/>
      <c r="D43" s="87"/>
      <c r="E43" s="87"/>
      <c r="F43" s="29"/>
      <c r="G43" s="29"/>
      <c r="H43" s="29"/>
      <c r="I43" s="29"/>
      <c r="J43" s="29"/>
      <c r="K43" s="87"/>
    </row>
    <row r="44" spans="1:11" ht="15.75" x14ac:dyDescent="0.25">
      <c r="A44" s="29"/>
      <c r="B44" s="87"/>
      <c r="C44" s="87"/>
      <c r="D44" s="87"/>
      <c r="E44" s="87"/>
      <c r="F44" s="29"/>
      <c r="G44" s="29"/>
      <c r="H44" s="29"/>
      <c r="I44" s="29"/>
      <c r="J44" s="29"/>
      <c r="K44" s="87"/>
    </row>
    <row r="45" spans="1:11" ht="15.75" x14ac:dyDescent="0.25">
      <c r="A45" s="29"/>
      <c r="B45" s="87"/>
      <c r="C45" s="87"/>
      <c r="D45" s="87"/>
      <c r="E45" s="87"/>
      <c r="F45" s="29"/>
      <c r="G45" s="29"/>
      <c r="H45" s="29"/>
      <c r="I45" s="29"/>
      <c r="J45" s="29"/>
      <c r="K45" s="87"/>
    </row>
    <row r="46" spans="1:11" ht="15.75" x14ac:dyDescent="0.25">
      <c r="A46" s="29"/>
      <c r="B46" s="87"/>
      <c r="C46" s="87"/>
      <c r="D46" s="87"/>
      <c r="E46" s="87"/>
      <c r="F46" s="29"/>
      <c r="G46" s="29"/>
      <c r="H46" s="29"/>
      <c r="I46" s="29"/>
      <c r="J46" s="29"/>
      <c r="K46" s="87"/>
    </row>
    <row r="47" spans="1:11" ht="15.75" x14ac:dyDescent="0.25">
      <c r="A47" s="29"/>
      <c r="B47" s="87"/>
      <c r="C47" s="87"/>
      <c r="D47" s="87"/>
      <c r="E47" s="87"/>
      <c r="F47" s="29"/>
      <c r="G47" s="29"/>
      <c r="H47" s="29"/>
      <c r="I47" s="29"/>
      <c r="J47" s="29"/>
      <c r="K47" s="87"/>
    </row>
    <row r="48" spans="1:11" ht="15.75" x14ac:dyDescent="0.25">
      <c r="A48" s="29"/>
      <c r="B48" s="87"/>
      <c r="C48" s="87"/>
      <c r="D48" s="87"/>
      <c r="E48" s="87"/>
      <c r="F48" s="29"/>
      <c r="G48" s="29"/>
      <c r="H48" s="29"/>
      <c r="I48" s="29"/>
      <c r="J48" s="29"/>
      <c r="K48" s="87"/>
    </row>
    <row r="49" spans="1:11" x14ac:dyDescent="0.2">
      <c r="A49" s="29"/>
      <c r="B49" s="89"/>
      <c r="C49" s="291"/>
      <c r="D49" s="291"/>
      <c r="E49" s="135"/>
      <c r="F49" s="290"/>
      <c r="G49" s="290"/>
      <c r="H49" s="291"/>
      <c r="I49" s="291"/>
      <c r="J49" s="291"/>
      <c r="K49" s="29"/>
    </row>
    <row r="50" spans="1:1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</row>
    <row r="740" spans="1:1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</row>
    <row r="741" spans="1:1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</row>
    <row r="742" spans="1:1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</row>
    <row r="743" spans="1:1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</row>
    <row r="744" spans="1:1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</row>
    <row r="745" spans="1:1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</row>
    <row r="746" spans="1:1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</row>
    <row r="747" spans="1:1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</row>
    <row r="748" spans="1:1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</row>
    <row r="749" spans="1:1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</row>
    <row r="750" spans="1:1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</row>
    <row r="751" spans="1:1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</row>
    <row r="752" spans="1:1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</row>
    <row r="753" spans="1:1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</row>
    <row r="754" spans="1:1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</row>
    <row r="755" spans="1:1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</row>
    <row r="756" spans="1:1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</row>
    <row r="757" spans="1:1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</row>
    <row r="758" spans="1:1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</row>
    <row r="759" spans="1:1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</row>
    <row r="760" spans="1:1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</row>
    <row r="761" spans="1:1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</row>
    <row r="762" spans="1:1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</row>
    <row r="763" spans="1:1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</row>
    <row r="764" spans="1:1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</row>
    <row r="765" spans="1:1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</row>
    <row r="766" spans="1:1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</row>
    <row r="767" spans="1:1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</row>
    <row r="768" spans="1:1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</row>
    <row r="769" spans="1:1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</row>
    <row r="770" spans="1:1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</row>
    <row r="771" spans="1:1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</row>
    <row r="772" spans="1:1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</row>
    <row r="773" spans="1:1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</row>
    <row r="774" spans="1:1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</row>
    <row r="775" spans="1:1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</row>
    <row r="776" spans="1:1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</row>
    <row r="777" spans="1:1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</row>
    <row r="778" spans="1:1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</row>
    <row r="779" spans="1:1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</row>
    <row r="780" spans="1:1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</row>
    <row r="781" spans="1:1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</row>
    <row r="782" spans="1:1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</row>
    <row r="783" spans="1:1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</row>
    <row r="784" spans="1:1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</row>
    <row r="785" spans="1:1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</row>
    <row r="786" spans="1:1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</row>
    <row r="787" spans="1:1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</row>
    <row r="788" spans="1:1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</row>
    <row r="789" spans="1:1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</row>
    <row r="790" spans="1:1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</row>
    <row r="791" spans="1:1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</row>
    <row r="792" spans="1:1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</row>
    <row r="793" spans="1:1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</row>
    <row r="794" spans="1:1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</row>
    <row r="795" spans="1:1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</row>
    <row r="796" spans="1:1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</row>
    <row r="797" spans="1:1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</row>
    <row r="798" spans="1:1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</row>
    <row r="799" spans="1:1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</row>
    <row r="800" spans="1:1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</row>
    <row r="801" spans="1:1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</row>
    <row r="802" spans="1:1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</row>
    <row r="803" spans="1:1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</row>
    <row r="804" spans="1:1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</row>
    <row r="805" spans="1:1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</row>
    <row r="806" spans="1:1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</row>
    <row r="807" spans="1:1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</row>
    <row r="808" spans="1:1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</row>
    <row r="809" spans="1:1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</row>
    <row r="810" spans="1:1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</row>
    <row r="811" spans="1:1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</row>
    <row r="812" spans="1:1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</row>
    <row r="813" spans="1:1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</row>
    <row r="814" spans="1:1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</row>
    <row r="815" spans="1:1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</row>
    <row r="816" spans="1:1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</row>
    <row r="817" spans="1:1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</row>
    <row r="818" spans="1:1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</row>
    <row r="819" spans="1:1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</row>
    <row r="820" spans="1:1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</row>
    <row r="821" spans="1:1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</row>
    <row r="822" spans="1:1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</row>
    <row r="823" spans="1:1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</row>
    <row r="824" spans="1:1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</row>
    <row r="825" spans="1:1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</row>
    <row r="826" spans="1:1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</row>
    <row r="827" spans="1:1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</row>
    <row r="828" spans="1:1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</row>
    <row r="829" spans="1:1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</row>
    <row r="830" spans="1:1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</row>
    <row r="831" spans="1:1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</row>
    <row r="832" spans="1:1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</row>
    <row r="833" spans="1:1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</row>
    <row r="834" spans="1:1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</row>
    <row r="835" spans="1:1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</row>
    <row r="836" spans="1:1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</row>
    <row r="837" spans="1:1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</row>
    <row r="838" spans="1:1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</row>
    <row r="839" spans="1:1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</row>
    <row r="840" spans="1:1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</row>
    <row r="841" spans="1:1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</row>
    <row r="842" spans="1:1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</row>
    <row r="843" spans="1:1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</row>
    <row r="844" spans="1:1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</row>
    <row r="845" spans="1:1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</row>
    <row r="846" spans="1:1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</row>
    <row r="847" spans="1:1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</row>
    <row r="848" spans="1:1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</row>
    <row r="849" spans="1:1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</row>
    <row r="850" spans="1:1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</row>
    <row r="851" spans="1:1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</row>
    <row r="852" spans="1:1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</row>
    <row r="853" spans="1:1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</row>
    <row r="854" spans="1:1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</row>
    <row r="855" spans="1:1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</row>
    <row r="856" spans="1:1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</row>
    <row r="857" spans="1:1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</row>
    <row r="858" spans="1:1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</row>
    <row r="859" spans="1:1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</row>
    <row r="860" spans="1:1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</row>
    <row r="861" spans="1:1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</row>
    <row r="862" spans="1:1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</row>
    <row r="863" spans="1:1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</row>
    <row r="864" spans="1:1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</row>
    <row r="865" spans="1:1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</row>
    <row r="866" spans="1:1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</row>
    <row r="867" spans="1:1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</row>
    <row r="868" spans="1:1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</row>
    <row r="869" spans="1:1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</row>
    <row r="870" spans="1:1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</row>
    <row r="871" spans="1:1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</row>
    <row r="872" spans="1:1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</row>
    <row r="873" spans="1:1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</row>
    <row r="874" spans="1:1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</row>
    <row r="875" spans="1:1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</row>
    <row r="876" spans="1:1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</row>
    <row r="877" spans="1:1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</row>
    <row r="878" spans="1:1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</row>
    <row r="879" spans="1:1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</row>
    <row r="880" spans="1:1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</row>
    <row r="881" spans="1:1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</row>
    <row r="882" spans="1:1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</row>
    <row r="883" spans="1:1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</row>
    <row r="884" spans="1:1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</row>
    <row r="885" spans="1:1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</row>
    <row r="886" spans="1:1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</row>
    <row r="887" spans="1:1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</row>
    <row r="888" spans="1:1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</row>
    <row r="889" spans="1:1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</row>
    <row r="890" spans="1:1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</row>
    <row r="891" spans="1:1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</row>
    <row r="892" spans="1:1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</row>
    <row r="893" spans="1:1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</row>
    <row r="894" spans="1:1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</row>
    <row r="895" spans="1:1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</row>
    <row r="896" spans="1:1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</row>
    <row r="897" spans="1:1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</row>
    <row r="898" spans="1:1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</row>
    <row r="899" spans="1:1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</row>
    <row r="900" spans="1:1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</row>
    <row r="901" spans="1:1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</row>
    <row r="902" spans="1:1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</row>
    <row r="903" spans="1:1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</row>
    <row r="904" spans="1:1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</row>
    <row r="905" spans="1:1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</row>
    <row r="906" spans="1:1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</row>
    <row r="907" spans="1:1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</row>
    <row r="908" spans="1:1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</row>
    <row r="909" spans="1:1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</row>
    <row r="910" spans="1:1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</row>
    <row r="911" spans="1:1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</row>
    <row r="912" spans="1:1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</row>
    <row r="913" spans="1:1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</row>
    <row r="914" spans="1:1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</row>
    <row r="915" spans="1:1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</row>
    <row r="916" spans="1:1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</row>
    <row r="917" spans="1:1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</row>
    <row r="918" spans="1:1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</row>
    <row r="919" spans="1:1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</row>
    <row r="920" spans="1:1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</row>
    <row r="921" spans="1:1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</row>
    <row r="922" spans="1:1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</row>
    <row r="923" spans="1:1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</row>
    <row r="924" spans="1:1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</row>
    <row r="925" spans="1:1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</row>
    <row r="926" spans="1:1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</row>
    <row r="927" spans="1:1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</row>
    <row r="928" spans="1:1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</row>
    <row r="929" spans="1:1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</row>
    <row r="930" spans="1:1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</row>
    <row r="931" spans="1:1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</row>
    <row r="932" spans="1:1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</row>
    <row r="933" spans="1:1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</row>
    <row r="934" spans="1:1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</row>
    <row r="935" spans="1:1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</row>
    <row r="936" spans="1:1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</row>
    <row r="937" spans="1:1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</row>
    <row r="938" spans="1:1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</row>
    <row r="939" spans="1:1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</row>
    <row r="940" spans="1:1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</row>
    <row r="941" spans="1:1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</row>
    <row r="942" spans="1:1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</row>
    <row r="943" spans="1:1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</row>
    <row r="944" spans="1:1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</row>
    <row r="945" spans="1:1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</row>
    <row r="946" spans="1:1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</row>
    <row r="947" spans="1:1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</row>
    <row r="948" spans="1:1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</row>
    <row r="949" spans="1:1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</row>
    <row r="950" spans="1:1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</row>
    <row r="951" spans="1:1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</row>
    <row r="952" spans="1:1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</row>
    <row r="953" spans="1:1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</row>
    <row r="954" spans="1:1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</row>
    <row r="955" spans="1:1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</row>
    <row r="956" spans="1:1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</row>
    <row r="957" spans="1:1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</row>
    <row r="958" spans="1:1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</row>
    <row r="959" spans="1:1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</row>
    <row r="960" spans="1:1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</row>
    <row r="961" spans="1:1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</row>
    <row r="962" spans="1:1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</row>
    <row r="963" spans="1:1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</row>
    <row r="964" spans="1:1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</row>
    <row r="965" spans="1:1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</row>
    <row r="966" spans="1:1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</row>
    <row r="967" spans="1:1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</row>
    <row r="968" spans="1:1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</row>
    <row r="969" spans="1:1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</row>
    <row r="970" spans="1:1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</row>
    <row r="971" spans="1:1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</row>
    <row r="972" spans="1:1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</row>
    <row r="973" spans="1:1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</row>
    <row r="974" spans="1:1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</row>
    <row r="975" spans="1:1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</row>
    <row r="976" spans="1:1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</row>
    <row r="977" spans="1:1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</row>
    <row r="978" spans="1:1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</row>
    <row r="979" spans="1:1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</row>
    <row r="980" spans="1:1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</row>
    <row r="981" spans="1:1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</row>
    <row r="982" spans="1:1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</row>
    <row r="983" spans="1:1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</row>
    <row r="984" spans="1:1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</row>
    <row r="985" spans="1:1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</row>
    <row r="986" spans="1:1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</row>
    <row r="987" spans="1:1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</row>
    <row r="988" spans="1:1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</row>
    <row r="989" spans="1:1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</row>
    <row r="990" spans="1:1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</row>
    <row r="991" spans="1:1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</row>
    <row r="992" spans="1:1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</row>
    <row r="993" spans="1:1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</row>
    <row r="994" spans="1:1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</row>
    <row r="995" spans="1:1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</row>
    <row r="996" spans="1:1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</row>
    <row r="997" spans="1:1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</row>
    <row r="998" spans="1:1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</row>
    <row r="999" spans="1:1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</row>
    <row r="1000" spans="1:1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</row>
    <row r="1001" spans="1:1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</row>
    <row r="1002" spans="1:1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</row>
    <row r="1003" spans="1:1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</row>
    <row r="1004" spans="1:1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</row>
    <row r="1005" spans="1:1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</row>
    <row r="1006" spans="1:1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</row>
    <row r="1007" spans="1:1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</row>
    <row r="1008" spans="1:1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</row>
    <row r="1009" spans="1:1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</row>
    <row r="1010" spans="1:1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</row>
    <row r="1011" spans="1:1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</row>
    <row r="1012" spans="1:1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</row>
    <row r="1013" spans="1:1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</row>
    <row r="1014" spans="1:1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</row>
    <row r="1015" spans="1:11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</row>
    <row r="1016" spans="1:11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</row>
    <row r="1017" spans="1:11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</row>
    <row r="1018" spans="1:11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</row>
    <row r="1019" spans="1:11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</row>
    <row r="1020" spans="1:11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</row>
    <row r="1021" spans="1:11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</row>
    <row r="1022" spans="1:1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</row>
    <row r="1023" spans="1:1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</row>
    <row r="1024" spans="1:1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</row>
    <row r="1025" spans="1:11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</row>
    <row r="1026" spans="1:11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</row>
    <row r="1027" spans="1:11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</row>
    <row r="1028" spans="1:11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</row>
    <row r="1029" spans="1:11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</row>
    <row r="1030" spans="1:11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</row>
    <row r="1031" spans="1:11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</row>
    <row r="1032" spans="1:11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</row>
    <row r="1033" spans="1:11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</row>
    <row r="1034" spans="1:11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</row>
    <row r="1035" spans="1:11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</row>
    <row r="1036" spans="1:11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</row>
    <row r="1037" spans="1:11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</row>
    <row r="1038" spans="1:11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</row>
    <row r="1039" spans="1:11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</row>
    <row r="1040" spans="1:11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</row>
    <row r="1041" spans="1:11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</row>
    <row r="1042" spans="1:11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</row>
    <row r="1043" spans="1:11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</row>
    <row r="1044" spans="1:11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</row>
    <row r="1045" spans="1:11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</row>
    <row r="1046" spans="1:11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</row>
    <row r="1047" spans="1:11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</row>
    <row r="1048" spans="1:11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</row>
    <row r="1049" spans="1:11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</row>
    <row r="1050" spans="1:11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</row>
    <row r="1051" spans="1:11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</row>
    <row r="1052" spans="1:11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</row>
    <row r="1053" spans="1:11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</row>
    <row r="1054" spans="1:11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</row>
    <row r="1055" spans="1:11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</row>
    <row r="1056" spans="1:11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</row>
    <row r="1057" spans="1:11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</row>
    <row r="1058" spans="1:11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</row>
    <row r="1059" spans="1:11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</row>
    <row r="1060" spans="1:11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</row>
    <row r="1061" spans="1:11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</row>
    <row r="1062" spans="1:11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</row>
    <row r="1063" spans="1:11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</row>
    <row r="1064" spans="1:11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</row>
    <row r="1065" spans="1:11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</row>
    <row r="1066" spans="1:11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</row>
    <row r="1067" spans="1:11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</row>
    <row r="1068" spans="1:11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</row>
    <row r="1069" spans="1:11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</row>
    <row r="1070" spans="1:11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</row>
    <row r="1071" spans="1:11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</row>
    <row r="1072" spans="1:11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</row>
    <row r="1073" spans="1:11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</row>
    <row r="1074" spans="1:11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</row>
    <row r="1075" spans="1:11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</row>
    <row r="1076" spans="1:11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</row>
    <row r="1077" spans="1:11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</row>
    <row r="1078" spans="1:11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</row>
    <row r="1079" spans="1:11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</row>
    <row r="1080" spans="1:11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</row>
    <row r="1081" spans="1:11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</row>
    <row r="1082" spans="1:11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</row>
    <row r="1083" spans="1:11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</row>
    <row r="1084" spans="1:11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</row>
    <row r="1085" spans="1:11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</row>
    <row r="1086" spans="1:11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</row>
    <row r="1087" spans="1:11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</row>
    <row r="1088" spans="1:11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</row>
    <row r="1089" spans="1:11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</row>
    <row r="1090" spans="1:11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</row>
    <row r="1091" spans="1:11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</row>
    <row r="1092" spans="1:11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</row>
    <row r="1093" spans="1:11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</row>
    <row r="1094" spans="1:11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</row>
    <row r="1095" spans="1:11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</row>
    <row r="1096" spans="1:11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</row>
    <row r="1097" spans="1:11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</row>
    <row r="1098" spans="1:11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</row>
    <row r="1099" spans="1:11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</row>
    <row r="1100" spans="1:11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</row>
    <row r="1101" spans="1:11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</row>
    <row r="1102" spans="1:11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</row>
    <row r="1103" spans="1:11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</row>
    <row r="1104" spans="1:11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</row>
    <row r="1105" spans="1:11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</row>
    <row r="1106" spans="1:11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</row>
    <row r="1107" spans="1:11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</row>
    <row r="1108" spans="1:11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</row>
    <row r="1109" spans="1:11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</row>
    <row r="1110" spans="1:11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</row>
    <row r="1111" spans="1:11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</row>
    <row r="1112" spans="1:11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</row>
    <row r="1113" spans="1:11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</row>
    <row r="1114" spans="1:11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</row>
    <row r="1115" spans="1:11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</row>
    <row r="1116" spans="1:11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</row>
    <row r="1117" spans="1:11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</row>
    <row r="1118" spans="1:11" x14ac:dyDescent="0.2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</row>
    <row r="1119" spans="1:11" x14ac:dyDescent="0.2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</row>
    <row r="1120" spans="1:11" x14ac:dyDescent="0.2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</row>
    <row r="1121" spans="1:11" x14ac:dyDescent="0.2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</row>
    <row r="1122" spans="1:11" x14ac:dyDescent="0.2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</row>
    <row r="1123" spans="1:11" x14ac:dyDescent="0.2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</row>
    <row r="1124" spans="1:11" x14ac:dyDescent="0.2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</row>
    <row r="1125" spans="1:11" x14ac:dyDescent="0.2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</row>
    <row r="1126" spans="1:11" x14ac:dyDescent="0.2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</row>
    <row r="1127" spans="1:11" x14ac:dyDescent="0.2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</row>
    <row r="1128" spans="1:11" x14ac:dyDescent="0.2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</row>
    <row r="1129" spans="1:11" x14ac:dyDescent="0.2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</row>
    <row r="1130" spans="1:11" x14ac:dyDescent="0.2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</row>
    <row r="1131" spans="1:11" x14ac:dyDescent="0.2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</row>
    <row r="1132" spans="1:11" x14ac:dyDescent="0.2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</row>
    <row r="1133" spans="1:11" x14ac:dyDescent="0.2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</row>
    <row r="1134" spans="1:11" x14ac:dyDescent="0.2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</row>
    <row r="1135" spans="1:11" x14ac:dyDescent="0.2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</row>
    <row r="1136" spans="1:11" x14ac:dyDescent="0.2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</row>
    <row r="1137" spans="1:11" x14ac:dyDescent="0.2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</row>
    <row r="1138" spans="1:11" x14ac:dyDescent="0.2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</row>
    <row r="1139" spans="1:11" x14ac:dyDescent="0.2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</row>
    <row r="1140" spans="1:11" x14ac:dyDescent="0.2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</row>
    <row r="1141" spans="1:11" x14ac:dyDescent="0.2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</row>
    <row r="1142" spans="1:11" x14ac:dyDescent="0.2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</row>
    <row r="1143" spans="1:11" x14ac:dyDescent="0.2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</row>
    <row r="1144" spans="1:11" x14ac:dyDescent="0.2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</row>
    <row r="1145" spans="1:11" x14ac:dyDescent="0.2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</row>
    <row r="1146" spans="1:11" x14ac:dyDescent="0.2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</row>
    <row r="1147" spans="1:11" x14ac:dyDescent="0.2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</row>
    <row r="1148" spans="1:11" x14ac:dyDescent="0.2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</row>
    <row r="1149" spans="1:11" x14ac:dyDescent="0.2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</row>
    <row r="1150" spans="1:11" x14ac:dyDescent="0.2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</row>
    <row r="1151" spans="1:11" x14ac:dyDescent="0.2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</row>
    <row r="1152" spans="1:11" x14ac:dyDescent="0.2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</row>
    <row r="1153" spans="1:11" x14ac:dyDescent="0.2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</row>
    <row r="1154" spans="1:11" x14ac:dyDescent="0.2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</row>
    <row r="1155" spans="1:11" x14ac:dyDescent="0.2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</row>
    <row r="1156" spans="1:11" x14ac:dyDescent="0.2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</row>
    <row r="1157" spans="1:11" x14ac:dyDescent="0.2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</row>
    <row r="1158" spans="1:11" x14ac:dyDescent="0.2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</row>
    <row r="1159" spans="1:11" x14ac:dyDescent="0.2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</row>
    <row r="1160" spans="1:11" x14ac:dyDescent="0.2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</row>
    <row r="1161" spans="1:11" x14ac:dyDescent="0.2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</row>
    <row r="1162" spans="1:11" x14ac:dyDescent="0.2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</row>
    <row r="1163" spans="1:11" x14ac:dyDescent="0.2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</row>
    <row r="1164" spans="1:11" x14ac:dyDescent="0.2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</row>
    <row r="1165" spans="1:11" x14ac:dyDescent="0.2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</row>
    <row r="1166" spans="1:11" x14ac:dyDescent="0.2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</row>
    <row r="1167" spans="1:11" x14ac:dyDescent="0.2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</row>
    <row r="1168" spans="1:11" x14ac:dyDescent="0.2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</row>
    <row r="1169" spans="1:11" x14ac:dyDescent="0.2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</row>
    <row r="1170" spans="1:11" x14ac:dyDescent="0.2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</row>
    <row r="1171" spans="1:11" x14ac:dyDescent="0.2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</row>
    <row r="1172" spans="1:11" x14ac:dyDescent="0.2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</row>
    <row r="1173" spans="1:11" x14ac:dyDescent="0.2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</row>
    <row r="1174" spans="1:11" x14ac:dyDescent="0.2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</row>
    <row r="1175" spans="1:11" x14ac:dyDescent="0.2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</row>
    <row r="1176" spans="1:11" x14ac:dyDescent="0.2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</row>
    <row r="1177" spans="1:11" x14ac:dyDescent="0.2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</row>
    <row r="1178" spans="1:11" x14ac:dyDescent="0.2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</row>
    <row r="1179" spans="1:11" x14ac:dyDescent="0.2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</row>
    <row r="1180" spans="1:11" x14ac:dyDescent="0.2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</row>
    <row r="1181" spans="1:11" x14ac:dyDescent="0.2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</row>
    <row r="1182" spans="1:11" x14ac:dyDescent="0.2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</row>
    <row r="1183" spans="1:11" x14ac:dyDescent="0.2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</row>
    <row r="1184" spans="1:11" x14ac:dyDescent="0.2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</row>
    <row r="1185" spans="1:11" x14ac:dyDescent="0.2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</row>
    <row r="1186" spans="1:11" x14ac:dyDescent="0.2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</row>
    <row r="1187" spans="1:11" x14ac:dyDescent="0.2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</row>
    <row r="1188" spans="1:11" x14ac:dyDescent="0.2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</row>
    <row r="1189" spans="1:11" x14ac:dyDescent="0.2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</row>
    <row r="1190" spans="1:11" x14ac:dyDescent="0.2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</row>
    <row r="1191" spans="1:11" x14ac:dyDescent="0.2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</row>
    <row r="1192" spans="1:11" x14ac:dyDescent="0.2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</row>
    <row r="1193" spans="1:11" x14ac:dyDescent="0.2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</row>
    <row r="1194" spans="1:11" x14ac:dyDescent="0.2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</row>
    <row r="1195" spans="1:11" x14ac:dyDescent="0.2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</row>
    <row r="1196" spans="1:11" x14ac:dyDescent="0.2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</row>
    <row r="1197" spans="1:11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</row>
    <row r="1198" spans="1:11" x14ac:dyDescent="0.2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</row>
    <row r="1199" spans="1:11" x14ac:dyDescent="0.2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</row>
    <row r="1200" spans="1:11" x14ac:dyDescent="0.2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</row>
    <row r="1201" spans="1:11" x14ac:dyDescent="0.2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</row>
    <row r="1202" spans="1:11" x14ac:dyDescent="0.2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</row>
    <row r="1203" spans="1:11" x14ac:dyDescent="0.2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</row>
    <row r="1204" spans="1:11" x14ac:dyDescent="0.2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</row>
    <row r="1205" spans="1:11" x14ac:dyDescent="0.2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</row>
    <row r="1206" spans="1:11" x14ac:dyDescent="0.2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</row>
    <row r="1207" spans="1:11" x14ac:dyDescent="0.2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</row>
    <row r="1208" spans="1:11" x14ac:dyDescent="0.2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</row>
    <row r="1209" spans="1:11" x14ac:dyDescent="0.2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</row>
    <row r="1210" spans="1:11" x14ac:dyDescent="0.2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</row>
    <row r="1211" spans="1:11" x14ac:dyDescent="0.2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</row>
    <row r="1212" spans="1:11" x14ac:dyDescent="0.2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</row>
    <row r="1213" spans="1:11" x14ac:dyDescent="0.2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</row>
    <row r="1214" spans="1:11" x14ac:dyDescent="0.2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</row>
    <row r="1215" spans="1:11" x14ac:dyDescent="0.2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</row>
    <row r="1216" spans="1:11" x14ac:dyDescent="0.2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</row>
    <row r="1217" spans="1:11" x14ac:dyDescent="0.2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</row>
    <row r="1218" spans="1:11" x14ac:dyDescent="0.2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</row>
    <row r="1219" spans="1:11" x14ac:dyDescent="0.2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</row>
    <row r="1220" spans="1:11" x14ac:dyDescent="0.2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</row>
    <row r="1221" spans="1:11" x14ac:dyDescent="0.2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</row>
    <row r="1222" spans="1:11" x14ac:dyDescent="0.2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</row>
    <row r="1223" spans="1:11" x14ac:dyDescent="0.2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</row>
    <row r="1224" spans="1:11" x14ac:dyDescent="0.2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</row>
    <row r="1225" spans="1:11" x14ac:dyDescent="0.2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</row>
    <row r="1226" spans="1:11" x14ac:dyDescent="0.2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</row>
    <row r="1227" spans="1:11" x14ac:dyDescent="0.2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</row>
    <row r="1228" spans="1:11" x14ac:dyDescent="0.2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</row>
    <row r="1229" spans="1:11" x14ac:dyDescent="0.2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</row>
    <row r="1230" spans="1:11" x14ac:dyDescent="0.2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</row>
    <row r="1231" spans="1:11" x14ac:dyDescent="0.2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</row>
    <row r="1232" spans="1:11" x14ac:dyDescent="0.2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</row>
    <row r="1233" spans="1:11" x14ac:dyDescent="0.2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</row>
    <row r="1234" spans="1:11" x14ac:dyDescent="0.2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</row>
    <row r="1235" spans="1:11" x14ac:dyDescent="0.2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</row>
    <row r="1236" spans="1:11" x14ac:dyDescent="0.2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</row>
    <row r="1237" spans="1:11" x14ac:dyDescent="0.2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</row>
    <row r="1238" spans="1:11" x14ac:dyDescent="0.2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</row>
    <row r="1239" spans="1:11" x14ac:dyDescent="0.2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</row>
    <row r="1240" spans="1:11" x14ac:dyDescent="0.2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</row>
    <row r="1241" spans="1:11" x14ac:dyDescent="0.2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</row>
    <row r="1242" spans="1:11" x14ac:dyDescent="0.2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</row>
    <row r="1243" spans="1:11" x14ac:dyDescent="0.2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</row>
    <row r="1244" spans="1:11" x14ac:dyDescent="0.2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</row>
    <row r="1245" spans="1:11" x14ac:dyDescent="0.2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</row>
    <row r="1246" spans="1:11" x14ac:dyDescent="0.2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</row>
    <row r="1247" spans="1:11" x14ac:dyDescent="0.2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</row>
    <row r="1248" spans="1:11" x14ac:dyDescent="0.2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</row>
    <row r="1249" spans="1:11" x14ac:dyDescent="0.2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</row>
    <row r="1250" spans="1:11" x14ac:dyDescent="0.2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</row>
    <row r="1251" spans="1:11" x14ac:dyDescent="0.2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</row>
    <row r="1252" spans="1:11" x14ac:dyDescent="0.2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</row>
    <row r="1253" spans="1:11" x14ac:dyDescent="0.2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</row>
    <row r="1254" spans="1:11" x14ac:dyDescent="0.2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</row>
    <row r="1255" spans="1:11" x14ac:dyDescent="0.2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</row>
    <row r="1256" spans="1:11" x14ac:dyDescent="0.2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</row>
    <row r="1257" spans="1:11" x14ac:dyDescent="0.2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</row>
    <row r="1258" spans="1:11" x14ac:dyDescent="0.2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</row>
    <row r="1259" spans="1:11" x14ac:dyDescent="0.2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</row>
    <row r="1260" spans="1:11" x14ac:dyDescent="0.2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</row>
    <row r="1261" spans="1:11" x14ac:dyDescent="0.2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</row>
    <row r="1262" spans="1:11" x14ac:dyDescent="0.2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</row>
    <row r="1263" spans="1:11" x14ac:dyDescent="0.2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</row>
    <row r="1264" spans="1:11" x14ac:dyDescent="0.2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</row>
    <row r="1265" spans="1:11" x14ac:dyDescent="0.2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</row>
    <row r="1266" spans="1:11" x14ac:dyDescent="0.2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</row>
    <row r="1267" spans="1:11" x14ac:dyDescent="0.2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</row>
    <row r="1268" spans="1:11" x14ac:dyDescent="0.2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</row>
    <row r="1269" spans="1:11" x14ac:dyDescent="0.2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</row>
    <row r="1270" spans="1:11" x14ac:dyDescent="0.2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</row>
    <row r="1271" spans="1:11" x14ac:dyDescent="0.2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</row>
    <row r="1272" spans="1:11" x14ac:dyDescent="0.2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</row>
    <row r="1273" spans="1:11" x14ac:dyDescent="0.2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</row>
    <row r="1274" spans="1:11" x14ac:dyDescent="0.2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</row>
    <row r="1275" spans="1:11" x14ac:dyDescent="0.2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</row>
    <row r="1276" spans="1:11" x14ac:dyDescent="0.2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</row>
    <row r="1277" spans="1:11" x14ac:dyDescent="0.2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</row>
    <row r="1278" spans="1:11" x14ac:dyDescent="0.2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</row>
    <row r="1279" spans="1:11" x14ac:dyDescent="0.2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</row>
    <row r="1280" spans="1:11" x14ac:dyDescent="0.2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</row>
    <row r="1281" spans="1:11" x14ac:dyDescent="0.2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</row>
    <row r="1282" spans="1:11" x14ac:dyDescent="0.2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</row>
    <row r="1283" spans="1:11" x14ac:dyDescent="0.2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</row>
  </sheetData>
  <mergeCells count="22">
    <mergeCell ref="A31:AU31"/>
    <mergeCell ref="C49:D49"/>
    <mergeCell ref="F49:G49"/>
    <mergeCell ref="H49:J49"/>
    <mergeCell ref="A29:AU29"/>
    <mergeCell ref="A30:AU30"/>
    <mergeCell ref="I4:P4"/>
    <mergeCell ref="A1:P1"/>
    <mergeCell ref="A8:A9"/>
    <mergeCell ref="B8:B9"/>
    <mergeCell ref="C8:C9"/>
    <mergeCell ref="N8:N9"/>
    <mergeCell ref="A3:P3"/>
    <mergeCell ref="D8:D9"/>
    <mergeCell ref="J8:J9"/>
    <mergeCell ref="F8:F9"/>
    <mergeCell ref="G8:I8"/>
    <mergeCell ref="P8:P9"/>
    <mergeCell ref="O8:O9"/>
    <mergeCell ref="A2:P2"/>
    <mergeCell ref="E8:E9"/>
    <mergeCell ref="K8:M8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15"/>
  </sheetPr>
  <dimension ref="A1:AA80"/>
  <sheetViews>
    <sheetView tabSelected="1" zoomScale="110" zoomScaleNormal="110" zoomScaleSheetLayoutView="70" workbookViewId="0">
      <selection activeCell="B18" sqref="B18"/>
    </sheetView>
  </sheetViews>
  <sheetFormatPr defaultColWidth="9.140625" defaultRowHeight="12.75" outlineLevelCol="1" x14ac:dyDescent="0.2"/>
  <cols>
    <col min="1" max="1" width="6.28515625" style="24" customWidth="1"/>
    <col min="2" max="2" width="19.42578125" style="9" customWidth="1"/>
    <col min="3" max="3" width="9" style="13" bestFit="1" customWidth="1"/>
    <col min="4" max="4" width="6.5703125" style="13" customWidth="1"/>
    <col min="5" max="5" width="19.140625" style="9" customWidth="1"/>
    <col min="6" max="6" width="6.85546875" style="9" hidden="1" customWidth="1"/>
    <col min="7" max="7" width="23.85546875" style="9" customWidth="1"/>
    <col min="8" max="8" width="11" style="9" hidden="1" customWidth="1" outlineLevel="1"/>
    <col min="9" max="9" width="6.42578125" style="13" customWidth="1" collapsed="1"/>
    <col min="10" max="10" width="4.7109375" style="13" customWidth="1"/>
    <col min="11" max="11" width="12.140625" style="13" hidden="1" customWidth="1" outlineLevel="1"/>
    <col min="12" max="12" width="7" style="13" customWidth="1" collapsed="1"/>
    <col min="13" max="13" width="4.140625" style="13" customWidth="1"/>
    <col min="14" max="14" width="10.140625" style="9" customWidth="1"/>
    <col min="15" max="15" width="6.140625" style="17" customWidth="1"/>
    <col min="16" max="16" width="27.28515625" style="9" customWidth="1"/>
    <col min="17" max="17" width="8" style="9" hidden="1" customWidth="1" outlineLevel="1"/>
    <col min="18" max="26" width="9.140625" style="9" hidden="1" customWidth="1" outlineLevel="1"/>
    <col min="27" max="27" width="9.140625" style="9" collapsed="1"/>
    <col min="28" max="16384" width="9.140625" style="9"/>
  </cols>
  <sheetData>
    <row r="1" spans="1:27" x14ac:dyDescent="0.2">
      <c r="A1" s="309" t="str">
        <f>Name_1</f>
        <v>МИНИСТЕРСТВО ФИЗИЧЕСКОЙ КУЛЬТУРЫ И СПОРТА РОССИЙСКОЙ ФЕДЕРАЦИИ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U1" s="10"/>
      <c r="V1" s="11"/>
    </row>
    <row r="2" spans="1:27" x14ac:dyDescent="0.2">
      <c r="A2" s="309" t="str">
        <f>Name_2</f>
        <v>ВСЕРОССИЙСКАЯ ФЕДЕРАЦИЯ ЛЕГКОЙ АТЛЕТИКИ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U2" s="10"/>
      <c r="V2" s="11"/>
    </row>
    <row r="3" spans="1:27" hidden="1" x14ac:dyDescent="0.2">
      <c r="A3" s="309" t="str">
        <f>Name_3</f>
        <v>МИНИСТЕРСТВО ФИЗИЧЕСКОЙ КУЛЬТУРЫ И СПОРТА КРАСНОДАРСКОГО КРАЯ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U3" s="10"/>
      <c r="V3" s="11"/>
    </row>
    <row r="4" spans="1:27" hidden="1" x14ac:dyDescent="0.2">
      <c r="A4" s="309" t="str">
        <f>Name_6</f>
        <v>ФЕДЕРАЦИЯ ЛЕГКОЙ АТЛЕТИКИ КРАСНОДАРСКОГО КРАЯ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U4" s="10"/>
      <c r="V4" s="11"/>
    </row>
    <row r="5" spans="1:27" ht="15.75" x14ac:dyDescent="0.2">
      <c r="A5" s="310" t="str">
        <f>Name_4</f>
        <v>КОМАНДНЫЙ ЧЕМПИОНАТ РОССИИ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U5" s="10"/>
      <c r="V5" s="11"/>
    </row>
    <row r="6" spans="1:27" ht="12.75" customHeight="1" x14ac:dyDescent="0.2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U6" s="10"/>
      <c r="V6" s="11"/>
    </row>
    <row r="7" spans="1:27" ht="12.75" customHeight="1" x14ac:dyDescent="0.2">
      <c r="A7" s="308" t="s">
        <v>16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U7" s="10"/>
      <c r="V7" s="11"/>
    </row>
    <row r="8" spans="1:27" ht="12.75" customHeight="1" x14ac:dyDescent="0.2">
      <c r="A8" s="18" t="str">
        <f>d_4</f>
        <v>МУЖЧИНЫ</v>
      </c>
      <c r="B8" s="18"/>
      <c r="D8" s="14"/>
      <c r="E8" s="15"/>
      <c r="P8" s="19" t="str">
        <f>d_5</f>
        <v>г. Сочи, ул. Бзугу 2, ст. им. Славы Метревели</v>
      </c>
      <c r="U8" s="10"/>
      <c r="V8" s="11"/>
    </row>
    <row r="9" spans="1:27" x14ac:dyDescent="0.2">
      <c r="A9" s="15" t="s">
        <v>131</v>
      </c>
      <c r="B9" s="15"/>
      <c r="D9" s="14"/>
      <c r="E9" s="14"/>
      <c r="F9" s="30"/>
      <c r="G9" s="19"/>
      <c r="H9" s="16"/>
      <c r="I9" s="25"/>
      <c r="J9" s="25"/>
      <c r="K9" s="25"/>
      <c r="L9" s="56" t="s">
        <v>103</v>
      </c>
      <c r="M9" s="25"/>
      <c r="N9" s="19" t="str">
        <f>d_1</f>
        <v>04.09.2019г.</v>
      </c>
      <c r="O9" s="244" t="str">
        <f>'100'!I5</f>
        <v>17:30</v>
      </c>
      <c r="P9" s="19" t="str">
        <f>d_6</f>
        <v>t° +26 вл. 61%</v>
      </c>
      <c r="Q9" s="20" t="s">
        <v>14</v>
      </c>
      <c r="R9" s="20"/>
      <c r="S9" s="20"/>
      <c r="U9" s="23"/>
      <c r="V9" s="23"/>
    </row>
    <row r="10" spans="1:27" s="23" customFormat="1" ht="13.5" thickBot="1" x14ac:dyDescent="0.25">
      <c r="A10" s="179" t="s">
        <v>151</v>
      </c>
      <c r="C10" s="49"/>
      <c r="D10" s="180"/>
      <c r="E10" s="180"/>
      <c r="F10" s="182"/>
      <c r="G10" s="187"/>
      <c r="H10" s="180"/>
      <c r="I10" s="185"/>
      <c r="J10" s="185"/>
      <c r="K10" s="185"/>
      <c r="L10" s="180" t="s">
        <v>47</v>
      </c>
      <c r="M10" s="185"/>
      <c r="N10" s="19" t="str">
        <f>d_1</f>
        <v>04.09.2019г.</v>
      </c>
      <c r="O10" s="245" t="str">
        <f>'100ф'!J5</f>
        <v>18:55</v>
      </c>
      <c r="P10" s="187" t="str">
        <f>d_6</f>
        <v>t° +26 вл. 61%</v>
      </c>
      <c r="R10" s="35" t="s">
        <v>90</v>
      </c>
      <c r="S10" s="35" t="s">
        <v>91</v>
      </c>
      <c r="T10" s="35" t="s">
        <v>92</v>
      </c>
      <c r="U10" s="35">
        <v>1</v>
      </c>
      <c r="V10" s="35">
        <v>2</v>
      </c>
      <c r="W10" s="35" t="s">
        <v>36</v>
      </c>
      <c r="X10" s="35" t="s">
        <v>93</v>
      </c>
      <c r="Y10" s="35" t="s">
        <v>94</v>
      </c>
      <c r="Z10" s="35" t="s">
        <v>95</v>
      </c>
    </row>
    <row r="11" spans="1:27" s="23" customFormat="1" ht="28.9" customHeight="1" thickBot="1" x14ac:dyDescent="0.25">
      <c r="A11" s="153" t="s">
        <v>9</v>
      </c>
      <c r="B11" s="154" t="s">
        <v>49</v>
      </c>
      <c r="C11" s="154" t="s">
        <v>50</v>
      </c>
      <c r="D11" s="154" t="s">
        <v>10</v>
      </c>
      <c r="E11" s="154" t="s">
        <v>78</v>
      </c>
      <c r="F11" s="155" t="s">
        <v>80</v>
      </c>
      <c r="G11" s="156" t="s">
        <v>104</v>
      </c>
      <c r="H11" s="154"/>
      <c r="I11" s="155" t="s">
        <v>11</v>
      </c>
      <c r="J11" s="157" t="s">
        <v>100</v>
      </c>
      <c r="K11" s="155"/>
      <c r="L11" s="155" t="s">
        <v>12</v>
      </c>
      <c r="M11" s="157" t="s">
        <v>100</v>
      </c>
      <c r="N11" s="154" t="s">
        <v>101</v>
      </c>
      <c r="O11" s="154" t="s">
        <v>13</v>
      </c>
      <c r="P11" s="158" t="s">
        <v>102</v>
      </c>
      <c r="R11" s="61">
        <v>1028</v>
      </c>
      <c r="S11" s="61">
        <v>1064</v>
      </c>
      <c r="T11" s="61">
        <v>1094</v>
      </c>
      <c r="U11" s="61">
        <v>1144</v>
      </c>
      <c r="V11" s="61">
        <v>1204</v>
      </c>
      <c r="W11" s="61">
        <v>1284</v>
      </c>
      <c r="X11" s="61">
        <v>1374</v>
      </c>
      <c r="Y11" s="61">
        <v>1464</v>
      </c>
      <c r="Z11" s="159">
        <v>1564</v>
      </c>
    </row>
    <row r="12" spans="1:27" s="23" customFormat="1" x14ac:dyDescent="0.2">
      <c r="A12" s="17" t="s">
        <v>34</v>
      </c>
      <c r="B12" s="37" t="str">
        <f>VLOOKUP($Q12,УЧАСТНИКИ!$A$2:$L$1105,3,FALSE)</f>
        <v>Лукин Андрей</v>
      </c>
      <c r="C12" s="17" t="str">
        <f>VLOOKUP($Q12,УЧАСТНИКИ!$A$2:$L$1105,4,FALSE)</f>
        <v>28.02.1998</v>
      </c>
      <c r="D12" s="17" t="str">
        <f>VLOOKUP($Q12,УЧАСТНИКИ!$A$2:$L$1105,8,FALSE)</f>
        <v>МС</v>
      </c>
      <c r="E12" s="37" t="str">
        <f>VLOOKUP($Q12,УЧАСТНИКИ!$A$2:$L$1105,5,FALSE)</f>
        <v xml:space="preserve">Республика Карелия </v>
      </c>
      <c r="F12" s="17">
        <f>VLOOKUP($Q12,УЧАСТНИКИ!$A$2:$L$1105,7,FALSE)</f>
        <v>0</v>
      </c>
      <c r="G12" s="33" t="str">
        <f>VLOOKUP($Q12,УЧАСТНИКИ!$A$2:$L$1105,11,FALSE)</f>
        <v xml:space="preserve"> МУ "СШОР №3"</v>
      </c>
      <c r="H12" s="260">
        <v>1081</v>
      </c>
      <c r="I12" s="161" t="str">
        <f t="shared" ref="I12:I33" si="0">IF(H12=0,0,CONCATENATE(MID(H12,1,2),",",MID(H12,3,2)))</f>
        <v>10,81</v>
      </c>
      <c r="J12" s="21">
        <v>-1.4</v>
      </c>
      <c r="K12" s="260">
        <v>1056</v>
      </c>
      <c r="L12" s="161" t="str">
        <f t="shared" ref="L12:L19" si="1">IF(K12=0,0,CONCATENATE(MID(K12,1,2),",",MID(K12,3,2)))</f>
        <v>10,56</v>
      </c>
      <c r="M12" s="42">
        <v>0</v>
      </c>
      <c r="N12" s="22" t="str">
        <f t="shared" ref="N12:N33" si="2">IF(S12&lt;=$R$11,"МСМК",IF(S12&lt;=$S$11,"МС",IF(S12&lt;=$T$11,"КМС",IF(S12&lt;=$U$11,"1",IF(S12&lt;=$V$11,"2",IF(S12&lt;=$W$11,"3",IF(S12&lt;=$X$11,"1юн",IF(S12&lt;=$Y$11,"2юн",IF(S12&lt;=$Z$11,"3юн",IF(S12&gt;$Z$11,"б/р"))))))))))</f>
        <v>МС</v>
      </c>
      <c r="O12" s="33" t="s">
        <v>1274</v>
      </c>
      <c r="P12" s="37" t="str">
        <f>VLOOKUP($Q12,УЧАСТНИКИ!$A$2:$L$1105,10,FALSE)</f>
        <v>Сигарева А.Ю., Смирнов А.Б.</v>
      </c>
      <c r="Q12" s="218" t="s">
        <v>1255</v>
      </c>
      <c r="R12" s="28"/>
      <c r="S12" s="27">
        <f t="shared" ref="S12:S34" si="3">MIN(H12,K12)</f>
        <v>1056</v>
      </c>
      <c r="T12" s="9"/>
      <c r="U12" s="9"/>
      <c r="V12" s="9"/>
      <c r="W12" s="9"/>
      <c r="X12" s="9"/>
      <c r="Y12" s="9"/>
      <c r="Z12" s="9"/>
      <c r="AA12" s="9"/>
    </row>
    <row r="13" spans="1:27" ht="63.75" x14ac:dyDescent="0.2">
      <c r="A13" s="17" t="s">
        <v>35</v>
      </c>
      <c r="B13" s="37" t="str">
        <f>VLOOKUP($Q13,УЧАСТНИКИ!$A$2:$L$1105,3,FALSE)</f>
        <v>Плохой Евгений</v>
      </c>
      <c r="C13" s="17" t="str">
        <f>VLOOKUP($Q13,УЧАСТНИКИ!$A$2:$L$1105,4,FALSE)</f>
        <v>04.07.1998</v>
      </c>
      <c r="D13" s="17" t="str">
        <f>VLOOKUP($Q13,УЧАСТНИКИ!$A$2:$L$1105,8,FALSE)</f>
        <v>КМС</v>
      </c>
      <c r="E13" s="37" t="str">
        <f>VLOOKUP($Q13,УЧАСТНИКИ!$A$2:$L$1105,5,FALSE)</f>
        <v>Краснодарский край ЮФО (К)</v>
      </c>
      <c r="F13" s="17">
        <f>VLOOKUP($Q13,УЧАСТНИКИ!$A$2:$L$1105,7,FALSE)</f>
        <v>0</v>
      </c>
      <c r="G13" s="33" t="str">
        <f>VLOOKUP($Q13,УЧАСТНИКИ!$A$2:$L$1105,11,FALSE)</f>
        <v xml:space="preserve"> ГБУ КК "ЦОП по легкой атлетике", ГБУ КК"РЦСП по легкой атлетике", МБУ "СШОР №2 г. Симферополь"</v>
      </c>
      <c r="H13" s="260">
        <v>1071</v>
      </c>
      <c r="I13" s="161" t="str">
        <f t="shared" si="0"/>
        <v>10,71</v>
      </c>
      <c r="J13" s="21">
        <v>1.1000000000000001</v>
      </c>
      <c r="K13" s="260">
        <v>1062</v>
      </c>
      <c r="L13" s="161" t="str">
        <f t="shared" si="1"/>
        <v>10,62</v>
      </c>
      <c r="M13" s="42">
        <v>0</v>
      </c>
      <c r="N13" s="22" t="str">
        <f t="shared" si="2"/>
        <v>МС</v>
      </c>
      <c r="O13" s="33" t="s">
        <v>1275</v>
      </c>
      <c r="P13" s="37" t="str">
        <f>VLOOKUP($Q13,УЧАСТНИКИ!$A$2:$L$1105,10,FALSE)</f>
        <v>Азизьян А.А., Селицкая С.С.</v>
      </c>
      <c r="Q13" s="218" t="s">
        <v>1132</v>
      </c>
      <c r="R13" s="26"/>
      <c r="S13" s="27">
        <f t="shared" si="3"/>
        <v>1062</v>
      </c>
    </row>
    <row r="14" spans="1:27" ht="51" x14ac:dyDescent="0.2">
      <c r="A14" s="17" t="s">
        <v>36</v>
      </c>
      <c r="B14" s="37" t="str">
        <f>VLOOKUP($Q14,УЧАСТНИКИ!$A$2:$L$1105,3,FALSE)</f>
        <v>Чернухин Кирилл</v>
      </c>
      <c r="C14" s="17" t="str">
        <f>VLOOKUP($Q14,УЧАСТНИКИ!$A$2:$L$1105,4,FALSE)</f>
        <v>15.08.1994</v>
      </c>
      <c r="D14" s="17" t="str">
        <f>VLOOKUP($Q14,УЧАСТНИКИ!$A$2:$L$1105,8,FALSE)</f>
        <v>МС</v>
      </c>
      <c r="E14" s="37" t="str">
        <f>VLOOKUP($Q14,УЧАСТНИКИ!$A$2:$L$1105,5,FALSE)</f>
        <v>Москва Санкт-Петербург</v>
      </c>
      <c r="F14" s="17">
        <f>VLOOKUP($Q14,УЧАСТНИКИ!$A$2:$L$1105,7,FALSE)</f>
        <v>0</v>
      </c>
      <c r="G14" s="33" t="str">
        <f>VLOOKUP($Q14,УЧАСТНИКИ!$A$2:$L$1105,11,FALSE)</f>
        <v xml:space="preserve"> ГБУ "ЦОП по легкой атлетике" Москомспорта, СПб ГБУ ЦОП "ШВСМ по легкой атлетике"</v>
      </c>
      <c r="H14" s="260">
        <v>1080</v>
      </c>
      <c r="I14" s="161" t="str">
        <f t="shared" si="0"/>
        <v>10,80</v>
      </c>
      <c r="J14" s="21">
        <v>1.1000000000000001</v>
      </c>
      <c r="K14" s="260">
        <v>1069</v>
      </c>
      <c r="L14" s="161" t="str">
        <f t="shared" si="1"/>
        <v>10,69</v>
      </c>
      <c r="M14" s="42">
        <v>0</v>
      </c>
      <c r="N14" s="22" t="str">
        <f t="shared" si="2"/>
        <v>КМС</v>
      </c>
      <c r="O14" s="33">
        <v>15</v>
      </c>
      <c r="P14" s="37" t="str">
        <f>VLOOKUP($Q14,УЧАСТНИКИ!$A$2:$L$1105,10,FALSE)</f>
        <v>Климов А.Г.</v>
      </c>
      <c r="Q14" s="218" t="s">
        <v>1208</v>
      </c>
      <c r="R14" s="26"/>
      <c r="S14" s="27">
        <f t="shared" si="3"/>
        <v>1069</v>
      </c>
    </row>
    <row r="15" spans="1:27" x14ac:dyDescent="0.2">
      <c r="A15" s="17">
        <f t="shared" ref="A15:A33" si="4">RANK(H15,$H$12:$H$146,1)</f>
        <v>4</v>
      </c>
      <c r="B15" s="37" t="str">
        <f>VLOOKUP($Q15,УЧАСТНИКИ!$A$2:$L$1105,3,FALSE)</f>
        <v>Доронин Владислав</v>
      </c>
      <c r="C15" s="17" t="str">
        <f>VLOOKUP($Q15,УЧАСТНИКИ!$A$2:$L$1105,4,FALSE)</f>
        <v>26.06.2000</v>
      </c>
      <c r="D15" s="17" t="str">
        <f>VLOOKUP($Q15,УЧАСТНИКИ!$A$2:$L$1105,8,FALSE)</f>
        <v>МС</v>
      </c>
      <c r="E15" s="37" t="str">
        <f>VLOOKUP($Q15,УЧАСТНИКИ!$A$2:$L$1105,5,FALSE)</f>
        <v xml:space="preserve">Воронежская область </v>
      </c>
      <c r="F15" s="17">
        <f>VLOOKUP($Q15,УЧАСТНИКИ!$A$2:$L$1105,7,FALSE)</f>
        <v>0</v>
      </c>
      <c r="G15" s="33" t="str">
        <f>VLOOKUP($Q15,УЧАСТНИКИ!$A$2:$L$1105,11,FALSE)</f>
        <v xml:space="preserve"> ГБУ ВО "СШОР №21"</v>
      </c>
      <c r="H15" s="260">
        <v>1083</v>
      </c>
      <c r="I15" s="161" t="str">
        <f t="shared" si="0"/>
        <v>10,83</v>
      </c>
      <c r="J15" s="21">
        <v>-1.4</v>
      </c>
      <c r="K15" s="260">
        <v>1073</v>
      </c>
      <c r="L15" s="161" t="str">
        <f t="shared" si="1"/>
        <v>10,73</v>
      </c>
      <c r="M15" s="42">
        <v>0</v>
      </c>
      <c r="N15" s="22" t="str">
        <f t="shared" si="2"/>
        <v>КМС</v>
      </c>
      <c r="O15" s="33">
        <v>14</v>
      </c>
      <c r="P15" s="37" t="str">
        <f>VLOOKUP($Q15,УЧАСТНИКИ!$A$2:$L$1105,10,FALSE)</f>
        <v>Козловцев Г.С.</v>
      </c>
      <c r="Q15" s="218" t="s">
        <v>1165</v>
      </c>
      <c r="R15" s="28"/>
      <c r="S15" s="27">
        <f t="shared" si="3"/>
        <v>1073</v>
      </c>
    </row>
    <row r="16" spans="1:27" ht="25.5" x14ac:dyDescent="0.2">
      <c r="A16" s="17" t="s">
        <v>37</v>
      </c>
      <c r="B16" s="37" t="str">
        <f>VLOOKUP($Q16,УЧАСТНИКИ!$A$2:$L$1105,3,FALSE)</f>
        <v>Захарченко Никита</v>
      </c>
      <c r="C16" s="17" t="str">
        <f>VLOOKUP($Q16,УЧАСТНИКИ!$A$2:$L$1105,4,FALSE)</f>
        <v>19.08.1994</v>
      </c>
      <c r="D16" s="17" t="str">
        <f>VLOOKUP($Q16,УЧАСТНИКИ!$A$2:$L$1105,8,FALSE)</f>
        <v>МС</v>
      </c>
      <c r="E16" s="37" t="str">
        <f>VLOOKUP($Q16,УЧАСТНИКИ!$A$2:$L$1105,5,FALSE)</f>
        <v xml:space="preserve">ЮФО (К) </v>
      </c>
      <c r="F16" s="17">
        <f>VLOOKUP($Q16,УЧАСТНИКИ!$A$2:$L$1105,7,FALSE)</f>
        <v>0</v>
      </c>
      <c r="G16" s="33" t="str">
        <f>VLOOKUP($Q16,УЧАСТНИКИ!$A$2:$L$1105,11,FALSE)</f>
        <v xml:space="preserve"> ГБУ РК "СШОР по легкой атлетике №1"</v>
      </c>
      <c r="H16" s="260">
        <v>1085</v>
      </c>
      <c r="I16" s="161" t="str">
        <f t="shared" si="0"/>
        <v>10,85</v>
      </c>
      <c r="J16" s="21">
        <v>1.1000000000000001</v>
      </c>
      <c r="K16" s="260">
        <v>1073</v>
      </c>
      <c r="L16" s="161" t="str">
        <f t="shared" si="1"/>
        <v>10,73</v>
      </c>
      <c r="M16" s="42">
        <v>0</v>
      </c>
      <c r="N16" s="22" t="str">
        <f t="shared" si="2"/>
        <v>КМС</v>
      </c>
      <c r="O16" s="33" t="s">
        <v>121</v>
      </c>
      <c r="P16" s="37" t="str">
        <f>VLOOKUP($Q16,УЧАСТНИКИ!$A$2:$L$1105,10,FALSE)</f>
        <v>Дубовик А.И.</v>
      </c>
      <c r="Q16" s="218" t="s">
        <v>1248</v>
      </c>
      <c r="R16" s="28"/>
      <c r="S16" s="27">
        <f t="shared" si="3"/>
        <v>1073</v>
      </c>
    </row>
    <row r="17" spans="1:27" ht="25.5" x14ac:dyDescent="0.2">
      <c r="A17" s="17">
        <f t="shared" si="4"/>
        <v>6</v>
      </c>
      <c r="B17" s="265" t="str">
        <f>VLOOKUP($Q17,УЧАСТНИКИ!$A$2:$L$1105,3,FALSE)</f>
        <v>Идрисов Михаил</v>
      </c>
      <c r="C17" s="266" t="str">
        <f>VLOOKUP($Q17,УЧАСТНИКИ!$A$2:$L$1105,4,FALSE)</f>
        <v>21.06.1988</v>
      </c>
      <c r="D17" s="266" t="str">
        <f>VLOOKUP($Q17,УЧАСТНИКИ!$A$2:$L$1105,8,FALSE)</f>
        <v>МСМК</v>
      </c>
      <c r="E17" s="265" t="str">
        <f>VLOOKUP($Q17,УЧАСТНИКИ!$A$2:$L$1105,5,FALSE)</f>
        <v xml:space="preserve">Иркутская область </v>
      </c>
      <c r="F17" s="266">
        <f>VLOOKUP($Q17,УЧАСТНИКИ!$A$2:$L$1105,7,FALSE)</f>
        <v>0</v>
      </c>
      <c r="G17" s="22" t="str">
        <f>VLOOKUP($Q17,УЧАСТНИКИ!$A$2:$L$1105,11,FALSE)</f>
        <v xml:space="preserve"> ОГКУ СШОР "ШВСМ"</v>
      </c>
      <c r="H17" s="260">
        <v>1089</v>
      </c>
      <c r="I17" s="161" t="str">
        <f t="shared" si="0"/>
        <v>10,89</v>
      </c>
      <c r="J17" s="191">
        <v>-1.5</v>
      </c>
      <c r="K17" s="260">
        <v>1080</v>
      </c>
      <c r="L17" s="161" t="str">
        <f t="shared" si="1"/>
        <v>10,80</v>
      </c>
      <c r="M17" s="42">
        <v>0</v>
      </c>
      <c r="N17" s="22" t="str">
        <f t="shared" si="2"/>
        <v>КМС</v>
      </c>
      <c r="O17" s="33">
        <v>13</v>
      </c>
      <c r="P17" s="265" t="str">
        <f>VLOOKUP($Q17,УЧАСТНИКИ!$A$2:$L$1105,10,FALSE)</f>
        <v>Жилкин Г.М., Идрисов Н.М., Потапов А.Ю.</v>
      </c>
      <c r="Q17" s="218" t="s">
        <v>1211</v>
      </c>
      <c r="R17" s="28"/>
      <c r="S17" s="28">
        <f t="shared" si="3"/>
        <v>1080</v>
      </c>
      <c r="T17" s="23"/>
      <c r="U17" s="23"/>
      <c r="V17" s="23"/>
      <c r="W17" s="23"/>
      <c r="X17" s="23"/>
      <c r="Y17" s="23"/>
      <c r="Z17" s="23"/>
      <c r="AA17" s="23"/>
    </row>
    <row r="18" spans="1:27" x14ac:dyDescent="0.2">
      <c r="A18" s="17">
        <f t="shared" si="4"/>
        <v>7</v>
      </c>
      <c r="B18" s="37" t="str">
        <f>VLOOKUP($Q18,УЧАСТНИКИ!$A$2:$L$1105,3,FALSE)</f>
        <v>Емельянов Руслан</v>
      </c>
      <c r="C18" s="17" t="str">
        <f>VLOOKUP($Q18,УЧАСТНИКИ!$A$2:$L$1105,4,FALSE)</f>
        <v>03.03.1997</v>
      </c>
      <c r="D18" s="17" t="str">
        <f>VLOOKUP($Q18,УЧАСТНИКИ!$A$2:$L$1105,8,FALSE)</f>
        <v>КМС</v>
      </c>
      <c r="E18" s="37" t="str">
        <f>VLOOKUP($Q18,УЧАСТНИКИ!$A$2:$L$1105,5,FALSE)</f>
        <v xml:space="preserve">Курская область </v>
      </c>
      <c r="F18" s="17">
        <f>VLOOKUP($Q18,УЧАСТНИКИ!$A$2:$L$1105,7,FALSE)</f>
        <v>0</v>
      </c>
      <c r="G18" s="33" t="str">
        <f>VLOOKUP($Q18,УЧАСТНИКИ!$A$2:$L$1105,11,FALSE)</f>
        <v xml:space="preserve"> ОБУ СШОР "Урожай"</v>
      </c>
      <c r="H18" s="260">
        <v>1094</v>
      </c>
      <c r="I18" s="161" t="str">
        <f t="shared" si="0"/>
        <v>10,94</v>
      </c>
      <c r="J18" s="191">
        <v>-1.5</v>
      </c>
      <c r="K18" s="260">
        <v>1084</v>
      </c>
      <c r="L18" s="161" t="str">
        <f t="shared" si="1"/>
        <v>10,84</v>
      </c>
      <c r="M18" s="42">
        <v>0</v>
      </c>
      <c r="N18" s="22" t="str">
        <f t="shared" si="2"/>
        <v>КМС</v>
      </c>
      <c r="O18" s="33">
        <v>12</v>
      </c>
      <c r="P18" s="37" t="str">
        <f>VLOOKUP($Q18,УЧАСТНИКИ!$A$2:$L$1105,10,FALSE)</f>
        <v>Прошин Е.К.</v>
      </c>
      <c r="Q18" s="218" t="s">
        <v>1236</v>
      </c>
      <c r="R18" s="26"/>
      <c r="S18" s="27">
        <f t="shared" si="3"/>
        <v>1084</v>
      </c>
    </row>
    <row r="19" spans="1:27" x14ac:dyDescent="0.2">
      <c r="A19" s="17">
        <f t="shared" si="4"/>
        <v>8</v>
      </c>
      <c r="B19" s="37" t="str">
        <f>VLOOKUP($Q19,УЧАСТНИКИ!$A$2:$L$1105,3,FALSE)</f>
        <v>Радионов Максим</v>
      </c>
      <c r="C19" s="17" t="str">
        <f>VLOOKUP($Q19,УЧАСТНИКИ!$A$2:$L$1105,4,FALSE)</f>
        <v>12.01.2000</v>
      </c>
      <c r="D19" s="17" t="str">
        <f>VLOOKUP($Q19,УЧАСТНИКИ!$A$2:$L$1105,8,FALSE)</f>
        <v>КМС</v>
      </c>
      <c r="E19" s="37" t="str">
        <f>VLOOKUP($Q19,УЧАСТНИКИ!$A$2:$L$1105,5,FALSE)</f>
        <v xml:space="preserve">Астраханская область </v>
      </c>
      <c r="F19" s="17">
        <f>VLOOKUP($Q19,УЧАСТНИКИ!$A$2:$L$1105,7,FALSE)</f>
        <v>0</v>
      </c>
      <c r="G19" s="33" t="str">
        <f>VLOOKUP($Q19,УЧАСТНИКИ!$A$2:$L$1105,11,FALSE)</f>
        <v xml:space="preserve">  ГБУ АО "ОСШ"</v>
      </c>
      <c r="H19" s="260">
        <v>1099</v>
      </c>
      <c r="I19" s="161" t="str">
        <f t="shared" si="0"/>
        <v>10,99</v>
      </c>
      <c r="J19" s="21">
        <v>-1.4</v>
      </c>
      <c r="K19" s="260">
        <v>1095</v>
      </c>
      <c r="L19" s="161" t="str">
        <f t="shared" si="1"/>
        <v>10,95</v>
      </c>
      <c r="M19" s="42">
        <v>0</v>
      </c>
      <c r="N19" s="22" t="str">
        <f t="shared" si="2"/>
        <v>1</v>
      </c>
      <c r="O19" s="33">
        <v>11</v>
      </c>
      <c r="P19" s="37" t="str">
        <f>VLOOKUP($Q19,УЧАСТНИКИ!$A$2:$L$1105,10,FALSE)</f>
        <v>Шевель Н.А.</v>
      </c>
      <c r="Q19" s="277" t="s">
        <v>1266</v>
      </c>
      <c r="R19" s="28"/>
      <c r="S19" s="27">
        <f t="shared" si="3"/>
        <v>1095</v>
      </c>
    </row>
    <row r="20" spans="1:27" ht="63.75" x14ac:dyDescent="0.2">
      <c r="A20" s="17">
        <f t="shared" si="4"/>
        <v>9</v>
      </c>
      <c r="B20" s="37" t="str">
        <f>VLOOKUP($Q20,УЧАСТНИКИ!$A$2:$L$1105,3,FALSE)</f>
        <v>Петряшов Константин</v>
      </c>
      <c r="C20" s="17" t="str">
        <f>VLOOKUP($Q20,УЧАСТНИКИ!$A$2:$L$1105,4,FALSE)</f>
        <v>16.12.1983</v>
      </c>
      <c r="D20" s="17" t="str">
        <f>VLOOKUP($Q20,УЧАСТНИКИ!$A$2:$L$1105,8,FALSE)</f>
        <v>МСМК</v>
      </c>
      <c r="E20" s="37" t="str">
        <f>VLOOKUP($Q20,УЧАСТНИКИ!$A$2:$L$1105,5,FALSE)</f>
        <v>Вологодская область Санкт-Петербург</v>
      </c>
      <c r="F20" s="17">
        <f>VLOOKUP($Q20,УЧАСТНИКИ!$A$2:$L$1105,7,FALSE)</f>
        <v>0</v>
      </c>
      <c r="G20" s="33" t="str">
        <f>VLOOKUP($Q20,УЧАСТНИКИ!$A$2:$L$1105,11,FALSE)</f>
        <v>Динамо АУ ФКиС  ВО "ЦСП", АУ ФКИС ВО "СШ "Витязь", СПб ГБУ ЦОП "ШВСМ по легкой атлетике"</v>
      </c>
      <c r="H20" s="260">
        <v>1100</v>
      </c>
      <c r="I20" s="161" t="str">
        <f t="shared" si="0"/>
        <v>11,00</v>
      </c>
      <c r="J20" s="21">
        <v>1.1000000000000001</v>
      </c>
      <c r="K20" s="260"/>
      <c r="L20" s="161"/>
      <c r="M20" s="12"/>
      <c r="N20" s="22" t="str">
        <f t="shared" si="2"/>
        <v>1</v>
      </c>
      <c r="O20" s="33">
        <v>10</v>
      </c>
      <c r="P20" s="37" t="str">
        <f>VLOOKUP($Q20,УЧАСТНИКИ!$A$2:$L$1105,10,FALSE)</f>
        <v>Жубряков Г.Н., Синицкий А.Д.</v>
      </c>
      <c r="Q20" s="218" t="s">
        <v>1197</v>
      </c>
      <c r="R20" s="28"/>
      <c r="S20" s="27">
        <f t="shared" si="3"/>
        <v>1100</v>
      </c>
    </row>
    <row r="21" spans="1:27" x14ac:dyDescent="0.2">
      <c r="A21" s="17">
        <f t="shared" si="4"/>
        <v>10</v>
      </c>
      <c r="B21" s="37" t="str">
        <f>VLOOKUP($Q21,УЧАСТНИКИ!$A$2:$L$1105,3,FALSE)</f>
        <v>Росляков Данил</v>
      </c>
      <c r="C21" s="17" t="str">
        <f>VLOOKUP($Q21,УЧАСТНИКИ!$A$2:$L$1105,4,FALSE)</f>
        <v>04.11.1997</v>
      </c>
      <c r="D21" s="17" t="str">
        <f>VLOOKUP($Q21,УЧАСТНИКИ!$A$2:$L$1105,8,FALSE)</f>
        <v>МС</v>
      </c>
      <c r="E21" s="37" t="str">
        <f>VLOOKUP($Q21,УЧАСТНИКИ!$A$2:$L$1105,5,FALSE)</f>
        <v xml:space="preserve">Вологодская область </v>
      </c>
      <c r="F21" s="17">
        <f>VLOOKUP($Q21,УЧАСТНИКИ!$A$2:$L$1105,7,FALSE)</f>
        <v>0</v>
      </c>
      <c r="G21" s="33" t="str">
        <f>VLOOKUP($Q21,УЧАСТНИКИ!$A$2:$L$1105,11,FALSE)</f>
        <v xml:space="preserve">  АУ ВО "СШ Витязь"</v>
      </c>
      <c r="H21" s="260">
        <v>1101</v>
      </c>
      <c r="I21" s="161" t="str">
        <f t="shared" si="0"/>
        <v>11,01</v>
      </c>
      <c r="J21" s="21">
        <v>1.1000000000000001</v>
      </c>
      <c r="K21" s="260"/>
      <c r="L21" s="161"/>
      <c r="M21" s="12"/>
      <c r="N21" s="22" t="str">
        <f t="shared" si="2"/>
        <v>1</v>
      </c>
      <c r="O21" s="33" t="s">
        <v>121</v>
      </c>
      <c r="P21" s="37" t="str">
        <f>VLOOKUP($Q21,УЧАСТНИКИ!$A$2:$L$1105,10,FALSE)</f>
        <v>Синицкий А.Д.</v>
      </c>
      <c r="Q21" s="218" t="s">
        <v>106</v>
      </c>
      <c r="R21" s="26"/>
      <c r="S21" s="27">
        <f t="shared" si="3"/>
        <v>1101</v>
      </c>
    </row>
    <row r="22" spans="1:27" ht="25.5" x14ac:dyDescent="0.2">
      <c r="A22" s="17">
        <f t="shared" si="4"/>
        <v>11</v>
      </c>
      <c r="B22" s="37" t="str">
        <f>VLOOKUP($Q22,УЧАСТНИКИ!$A$2:$L$1105,3,FALSE)</f>
        <v>Юфимов Алексей</v>
      </c>
      <c r="C22" s="17" t="str">
        <f>VLOOKUP($Q22,УЧАСТНИКИ!$A$2:$L$1105,4,FALSE)</f>
        <v>05.06.1998</v>
      </c>
      <c r="D22" s="17" t="str">
        <f>VLOOKUP($Q22,УЧАСТНИКИ!$A$2:$L$1105,8,FALSE)</f>
        <v>МС</v>
      </c>
      <c r="E22" s="37" t="str">
        <f>VLOOKUP($Q22,УЧАСТНИКИ!$A$2:$L$1105,5,FALSE)</f>
        <v xml:space="preserve">Ульяновская область </v>
      </c>
      <c r="F22" s="17">
        <f>VLOOKUP($Q22,УЧАСТНИКИ!$A$2:$L$1105,7,FALSE)</f>
        <v>0</v>
      </c>
      <c r="G22" s="33" t="str">
        <f>VLOOKUP($Q22,УЧАСТНИКИ!$A$2:$L$1105,11,FALSE)</f>
        <v xml:space="preserve"> ОГБУ "ССШОР по легкой атлетике"</v>
      </c>
      <c r="H22" s="260">
        <v>1104</v>
      </c>
      <c r="I22" s="161" t="str">
        <f t="shared" si="0"/>
        <v>11,04</v>
      </c>
      <c r="J22" s="191">
        <v>-1.5</v>
      </c>
      <c r="K22" s="260"/>
      <c r="L22" s="161"/>
      <c r="M22" s="12"/>
      <c r="N22" s="22" t="str">
        <f t="shared" si="2"/>
        <v>1</v>
      </c>
      <c r="O22" s="33">
        <v>9</v>
      </c>
      <c r="P22" s="37" t="str">
        <f>VLOOKUP($Q22,УЧАСТНИКИ!$A$2:$L$1105,10,FALSE)</f>
        <v>Фомин А.С., Фомина А.В.</v>
      </c>
      <c r="Q22" s="218" t="s">
        <v>1093</v>
      </c>
      <c r="R22" s="26"/>
      <c r="S22" s="27">
        <f t="shared" si="3"/>
        <v>1104</v>
      </c>
    </row>
    <row r="23" spans="1:27" ht="51" x14ac:dyDescent="0.2">
      <c r="A23" s="17">
        <f t="shared" si="4"/>
        <v>12</v>
      </c>
      <c r="B23" s="37" t="str">
        <f>VLOOKUP($Q23,УЧАСТНИКИ!$A$2:$L$1105,3,FALSE)</f>
        <v>Шкуропатов Дмитрий</v>
      </c>
      <c r="C23" s="17" t="str">
        <f>VLOOKUP($Q23,УЧАСТНИКИ!$A$2:$L$1105,4,FALSE)</f>
        <v>30.03.1993</v>
      </c>
      <c r="D23" s="17" t="str">
        <f>VLOOKUP($Q23,УЧАСТНИКИ!$A$2:$L$1105,8,FALSE)</f>
        <v>МС</v>
      </c>
      <c r="E23" s="37" t="str">
        <f>VLOOKUP($Q23,УЧАСТНИКИ!$A$2:$L$1105,5,FALSE)</f>
        <v>Санкт-Петербург Вологодская область</v>
      </c>
      <c r="F23" s="17">
        <f>VLOOKUP($Q23,УЧАСТНИКИ!$A$2:$L$1105,7,FALSE)</f>
        <v>0</v>
      </c>
      <c r="G23" s="33" t="str">
        <f>VLOOKUP($Q23,УЧАСТНИКИ!$A$2:$L$1105,11,FALSE)</f>
        <v xml:space="preserve"> СПб ГБУ ЦОП "ШВСМ по легкой атлетике", АУ ФКиС  ВО "ЦСП", АУ ФКИС ВО "СШ "Витязь"</v>
      </c>
      <c r="H23" s="260">
        <v>1105</v>
      </c>
      <c r="I23" s="161" t="str">
        <f t="shared" si="0"/>
        <v>11,05</v>
      </c>
      <c r="J23" s="21">
        <v>-1.4</v>
      </c>
      <c r="K23" s="260"/>
      <c r="L23" s="161"/>
      <c r="M23" s="12"/>
      <c r="N23" s="22" t="str">
        <f t="shared" si="2"/>
        <v>1</v>
      </c>
      <c r="O23" s="33" t="s">
        <v>121</v>
      </c>
      <c r="P23" s="37" t="str">
        <f>VLOOKUP($Q23,УЧАСТНИКИ!$A$2:$L$1105,10,FALSE)</f>
        <v>Климов А.Г., Смелов Н.А.</v>
      </c>
      <c r="Q23" s="218" t="s">
        <v>1210</v>
      </c>
      <c r="R23" s="28"/>
      <c r="S23" s="27">
        <f t="shared" si="3"/>
        <v>1105</v>
      </c>
    </row>
    <row r="24" spans="1:27" ht="38.25" x14ac:dyDescent="0.2">
      <c r="A24" s="17">
        <f t="shared" si="4"/>
        <v>13</v>
      </c>
      <c r="B24" s="37" t="str">
        <f>VLOOKUP($Q24,УЧАСТНИКИ!$A$2:$L$1105,3,FALSE)</f>
        <v>Кропочев Константин</v>
      </c>
      <c r="C24" s="17" t="str">
        <f>VLOOKUP($Q24,УЧАСТНИКИ!$A$2:$L$1105,4,FALSE)</f>
        <v>17.03.1999</v>
      </c>
      <c r="D24" s="17" t="str">
        <f>VLOOKUP($Q24,УЧАСТНИКИ!$A$2:$L$1105,8,FALSE)</f>
        <v>КМС</v>
      </c>
      <c r="E24" s="37" t="str">
        <f>VLOOKUP($Q24,УЧАСТНИКИ!$A$2:$L$1105,5,FALSE)</f>
        <v xml:space="preserve">Краснодарский край </v>
      </c>
      <c r="F24" s="17">
        <f>VLOOKUP($Q24,УЧАСТНИКИ!$A$2:$L$1105,7,FALSE)</f>
        <v>0</v>
      </c>
      <c r="G24" s="33" t="str">
        <f>VLOOKUP($Q24,УЧАСТНИКИ!$A$2:$L$1105,11,FALSE)</f>
        <v xml:space="preserve"> ГБУ КК "ЦОП по легкой атлетике", ГБУ КК  "РЦСП по легкой атлетике"</v>
      </c>
      <c r="H24" s="260">
        <v>1115</v>
      </c>
      <c r="I24" s="161" t="str">
        <f t="shared" si="0"/>
        <v>11,15</v>
      </c>
      <c r="J24" s="191">
        <v>-1.5</v>
      </c>
      <c r="K24" s="260"/>
      <c r="L24" s="161"/>
      <c r="M24" s="12"/>
      <c r="N24" s="22" t="str">
        <f t="shared" si="2"/>
        <v>1</v>
      </c>
      <c r="O24" s="33" t="s">
        <v>121</v>
      </c>
      <c r="P24" s="37" t="str">
        <f>VLOOKUP($Q24,УЧАСТНИКИ!$A$2:$L$1105,10,FALSE)</f>
        <v>Малышев В.В.</v>
      </c>
      <c r="Q24" s="218" t="s">
        <v>1125</v>
      </c>
      <c r="R24" s="26"/>
      <c r="S24" s="27">
        <f t="shared" si="3"/>
        <v>1115</v>
      </c>
    </row>
    <row r="25" spans="1:27" ht="25.5" x14ac:dyDescent="0.2">
      <c r="A25" s="17">
        <f t="shared" si="4"/>
        <v>14</v>
      </c>
      <c r="B25" s="37" t="str">
        <f>VLOOKUP($Q25,УЧАСТНИКИ!$A$2:$L$1105,3,FALSE)</f>
        <v>Зеленский Андрей</v>
      </c>
      <c r="C25" s="17" t="str">
        <f>VLOOKUP($Q25,УЧАСТНИКИ!$A$2:$L$1105,4,FALSE)</f>
        <v>22.01.1997</v>
      </c>
      <c r="D25" s="17" t="str">
        <f>VLOOKUP($Q25,УЧАСТНИКИ!$A$2:$L$1105,8,FALSE)</f>
        <v>МС</v>
      </c>
      <c r="E25" s="37" t="str">
        <f>VLOOKUP($Q25,УЧАСТНИКИ!$A$2:$L$1105,5,FALSE)</f>
        <v xml:space="preserve">Волгоградская область </v>
      </c>
      <c r="F25" s="17">
        <f>VLOOKUP($Q25,УЧАСТНИКИ!$A$2:$L$1105,7,FALSE)</f>
        <v>0</v>
      </c>
      <c r="G25" s="33" t="str">
        <f>VLOOKUP($Q25,УЧАСТНИКИ!$A$2:$L$1105,11,FALSE)</f>
        <v xml:space="preserve"> ГБУ ВО "СШОР по легкой атлетике"</v>
      </c>
      <c r="H25" s="260">
        <v>1122</v>
      </c>
      <c r="I25" s="161" t="str">
        <f t="shared" si="0"/>
        <v>11,22</v>
      </c>
      <c r="J25" s="21">
        <v>1.1000000000000001</v>
      </c>
      <c r="K25" s="260"/>
      <c r="L25" s="161"/>
      <c r="M25" s="12"/>
      <c r="N25" s="22" t="str">
        <f t="shared" si="2"/>
        <v>1</v>
      </c>
      <c r="O25" s="33">
        <v>8</v>
      </c>
      <c r="P25" s="37" t="str">
        <f>VLOOKUP($Q25,УЧАСТНИКИ!$A$2:$L$1105,10,FALSE)</f>
        <v>Кайдалин В.С.</v>
      </c>
      <c r="Q25" s="218" t="s">
        <v>1161</v>
      </c>
      <c r="R25" s="28"/>
      <c r="S25" s="27">
        <f t="shared" si="3"/>
        <v>1122</v>
      </c>
    </row>
    <row r="26" spans="1:27" ht="25.5" x14ac:dyDescent="0.2">
      <c r="A26" s="17">
        <f t="shared" si="4"/>
        <v>14</v>
      </c>
      <c r="B26" s="37" t="str">
        <f>VLOOKUP($Q26,УЧАСТНИКИ!$A$2:$L$1105,3,FALSE)</f>
        <v>Пахомов Пётр</v>
      </c>
      <c r="C26" s="17" t="str">
        <f>VLOOKUP($Q26,УЧАСТНИКИ!$A$2:$L$1105,4,FALSE)</f>
        <v>04.02.1992</v>
      </c>
      <c r="D26" s="17" t="str">
        <f>VLOOKUP($Q26,УЧАСТНИКИ!$A$2:$L$1105,8,FALSE)</f>
        <v>МС</v>
      </c>
      <c r="E26" s="37" t="str">
        <f>VLOOKUP($Q26,УЧАСТНИКИ!$A$2:$L$1105,5,FALSE)</f>
        <v xml:space="preserve">Курская область </v>
      </c>
      <c r="F26" s="17">
        <f>VLOOKUP($Q26,УЧАСТНИКИ!$A$2:$L$1105,7,FALSE)</f>
        <v>0</v>
      </c>
      <c r="G26" s="33" t="str">
        <f>VLOOKUP($Q26,УЧАСТНИКИ!$A$2:$L$1105,11,FALSE)</f>
        <v xml:space="preserve"> МБУ  "СШОР" г.Железногорск</v>
      </c>
      <c r="H26" s="260">
        <v>1122</v>
      </c>
      <c r="I26" s="161" t="str">
        <f t="shared" si="0"/>
        <v>11,22</v>
      </c>
      <c r="J26" s="21">
        <v>-1.4</v>
      </c>
      <c r="K26" s="260"/>
      <c r="L26" s="161"/>
      <c r="M26" s="12"/>
      <c r="N26" s="22" t="str">
        <f t="shared" si="2"/>
        <v>1</v>
      </c>
      <c r="O26" s="33" t="s">
        <v>121</v>
      </c>
      <c r="P26" s="37" t="str">
        <f>VLOOKUP($Q26,УЧАСТНИКИ!$A$2:$L$1105,10,FALSE)</f>
        <v>Тихонов А.В., Тихонова М.С.</v>
      </c>
      <c r="Q26" s="218" t="s">
        <v>1241</v>
      </c>
      <c r="R26" s="28"/>
      <c r="S26" s="27">
        <f t="shared" si="3"/>
        <v>1122</v>
      </c>
    </row>
    <row r="27" spans="1:27" ht="51" x14ac:dyDescent="0.2">
      <c r="A27" s="17">
        <f t="shared" si="4"/>
        <v>16</v>
      </c>
      <c r="B27" s="37" t="str">
        <f>VLOOKUP($Q27,УЧАСТНИКИ!$A$2:$L$1105,3,FALSE)</f>
        <v>Цыпкус Марк</v>
      </c>
      <c r="C27" s="17" t="str">
        <f>VLOOKUP($Q27,УЧАСТНИКИ!$A$2:$L$1105,4,FALSE)</f>
        <v>05.02.1999</v>
      </c>
      <c r="D27" s="17" t="str">
        <f>VLOOKUP($Q27,УЧАСТНИКИ!$A$2:$L$1105,8,FALSE)</f>
        <v>КМС</v>
      </c>
      <c r="E27" s="37" t="str">
        <f>VLOOKUP($Q27,УЧАСТНИКИ!$A$2:$L$1105,5,FALSE)</f>
        <v xml:space="preserve">Вологодская область </v>
      </c>
      <c r="F27" s="17">
        <f>VLOOKUP($Q27,УЧАСТНИКИ!$A$2:$L$1105,7,FALSE)</f>
        <v>0</v>
      </c>
      <c r="G27" s="33" t="str">
        <f>VLOOKUP($Q27,УЧАСТНИКИ!$A$2:$L$1105,11,FALSE)</f>
        <v xml:space="preserve"> Главное Управление МЧС России по Вологодской области, АУ ФКиС  ВО "ЦСП"</v>
      </c>
      <c r="H27" s="260">
        <v>1124</v>
      </c>
      <c r="I27" s="161" t="str">
        <f t="shared" si="0"/>
        <v>11,24</v>
      </c>
      <c r="J27" s="21">
        <v>-1.4</v>
      </c>
      <c r="K27" s="260"/>
      <c r="L27" s="161"/>
      <c r="M27" s="12"/>
      <c r="N27" s="22" t="str">
        <f t="shared" si="2"/>
        <v>1</v>
      </c>
      <c r="O27" s="33" t="s">
        <v>121</v>
      </c>
      <c r="P27" s="37" t="str">
        <f>VLOOKUP($Q27,УЧАСТНИКИ!$A$2:$L$1105,10,FALSE)</f>
        <v>Синицкий А.Д.</v>
      </c>
      <c r="Q27" s="218" t="s">
        <v>1233</v>
      </c>
      <c r="R27" s="28"/>
      <c r="S27" s="27">
        <f t="shared" si="3"/>
        <v>1124</v>
      </c>
    </row>
    <row r="28" spans="1:27" x14ac:dyDescent="0.2">
      <c r="A28" s="17">
        <f t="shared" si="4"/>
        <v>17</v>
      </c>
      <c r="B28" s="37" t="str">
        <f>VLOOKUP($Q28,УЧАСТНИКИ!$A$2:$L$1105,3,FALSE)</f>
        <v>Агибалов Александр</v>
      </c>
      <c r="C28" s="17" t="str">
        <f>VLOOKUP($Q28,УЧАСТНИКИ!$A$2:$L$1105,4,FALSE)</f>
        <v>10.06.1998</v>
      </c>
      <c r="D28" s="17" t="str">
        <f>VLOOKUP($Q28,УЧАСТНИКИ!$A$2:$L$1105,8,FALSE)</f>
        <v>КМС</v>
      </c>
      <c r="E28" s="37" t="str">
        <f>VLOOKUP($Q28,УЧАСТНИКИ!$A$2:$L$1105,5,FALSE)</f>
        <v xml:space="preserve">Курская область </v>
      </c>
      <c r="F28" s="17">
        <f>VLOOKUP($Q28,УЧАСТНИКИ!$A$2:$L$1105,7,FALSE)</f>
        <v>0</v>
      </c>
      <c r="G28" s="33" t="str">
        <f>VLOOKUP($Q28,УЧАСТНИКИ!$A$2:$L$1105,11,FALSE)</f>
        <v xml:space="preserve"> ОБУ СШОР "Урожай"</v>
      </c>
      <c r="H28" s="260">
        <v>1130</v>
      </c>
      <c r="I28" s="161" t="str">
        <f t="shared" si="0"/>
        <v>11,30</v>
      </c>
      <c r="J28" s="21">
        <v>-1.4</v>
      </c>
      <c r="K28" s="260"/>
      <c r="L28" s="161"/>
      <c r="M28" s="12"/>
      <c r="N28" s="22" t="str">
        <f t="shared" si="2"/>
        <v>1</v>
      </c>
      <c r="O28" s="33" t="s">
        <v>121</v>
      </c>
      <c r="P28" s="37" t="str">
        <f>VLOOKUP($Q28,УЧАСТНИКИ!$A$2:$L$1105,10,FALSE)</f>
        <v>Прошин Е.К., Хмеленко Н.Н.</v>
      </c>
      <c r="Q28" s="277" t="s">
        <v>1234</v>
      </c>
      <c r="R28" s="28"/>
      <c r="S28" s="27">
        <f t="shared" si="3"/>
        <v>1130</v>
      </c>
    </row>
    <row r="29" spans="1:27" ht="25.5" x14ac:dyDescent="0.2">
      <c r="A29" s="17">
        <f t="shared" si="4"/>
        <v>18</v>
      </c>
      <c r="B29" s="37" t="str">
        <f>VLOOKUP($Q29,УЧАСТНИКИ!$A$2:$L$1105,3,FALSE)</f>
        <v>Новослугин Максим</v>
      </c>
      <c r="C29" s="17" t="str">
        <f>VLOOKUP($Q29,УЧАСТНИКИ!$A$2:$L$1105,4,FALSE)</f>
        <v>21.08.1995</v>
      </c>
      <c r="D29" s="17" t="str">
        <f>VLOOKUP($Q29,УЧАСТНИКИ!$A$2:$L$1105,8,FALSE)</f>
        <v>МС</v>
      </c>
      <c r="E29" s="37" t="str">
        <f>VLOOKUP($Q29,УЧАСТНИКИ!$A$2:$L$1105,5,FALSE)</f>
        <v xml:space="preserve">Вологодская область </v>
      </c>
      <c r="F29" s="17">
        <f>VLOOKUP($Q29,УЧАСТНИКИ!$A$2:$L$1105,7,FALSE)</f>
        <v>0</v>
      </c>
      <c r="G29" s="33" t="str">
        <f>VLOOKUP($Q29,УЧАСТНИКИ!$A$2:$L$1105,11,FALSE)</f>
        <v>Профсоюзы  АУ ВО "СШ Витязь"</v>
      </c>
      <c r="H29" s="260">
        <v>1136</v>
      </c>
      <c r="I29" s="161" t="str">
        <f t="shared" si="0"/>
        <v>11,36</v>
      </c>
      <c r="J29" s="191">
        <v>-1.5</v>
      </c>
      <c r="K29" s="260"/>
      <c r="L29" s="161"/>
      <c r="M29" s="12"/>
      <c r="N29" s="22" t="str">
        <f t="shared" si="2"/>
        <v>1</v>
      </c>
      <c r="O29" s="33" t="s">
        <v>121</v>
      </c>
      <c r="P29" s="37" t="str">
        <f>VLOOKUP($Q29,УЧАСТНИКИ!$A$2:$L$1105,10,FALSE)</f>
        <v>Франков А.А., Воробьева Н.Н., Синицкий А.Д.</v>
      </c>
      <c r="Q29" s="218" t="s">
        <v>1231</v>
      </c>
      <c r="R29" s="26"/>
      <c r="S29" s="27">
        <f t="shared" si="3"/>
        <v>1136</v>
      </c>
    </row>
    <row r="30" spans="1:27" x14ac:dyDescent="0.2">
      <c r="A30" s="17">
        <f t="shared" si="4"/>
        <v>19</v>
      </c>
      <c r="B30" s="37" t="str">
        <f>VLOOKUP($Q30,УЧАСТНИКИ!$A$2:$L$1105,3,FALSE)</f>
        <v>Новожилов Дмитрий</v>
      </c>
      <c r="C30" s="17" t="str">
        <f>VLOOKUP($Q30,УЧАСТНИКИ!$A$2:$L$1105,4,FALSE)</f>
        <v>27.06.1996</v>
      </c>
      <c r="D30" s="17" t="str">
        <f>VLOOKUP($Q30,УЧАСТНИКИ!$A$2:$L$1105,8,FALSE)</f>
        <v>1</v>
      </c>
      <c r="E30" s="37" t="str">
        <f>VLOOKUP($Q30,УЧАСТНИКИ!$A$2:$L$1105,5,FALSE)</f>
        <v xml:space="preserve">Новгородская область </v>
      </c>
      <c r="F30" s="17">
        <f>VLOOKUP($Q30,УЧАСТНИКИ!$A$2:$L$1105,7,FALSE)</f>
        <v>0</v>
      </c>
      <c r="G30" s="33" t="str">
        <f>VLOOKUP($Q30,УЧАСТНИКИ!$A$2:$L$1105,11,FALSE)</f>
        <v xml:space="preserve"> ФГБОУ ВО "НОВГУ"</v>
      </c>
      <c r="H30" s="260">
        <v>1143</v>
      </c>
      <c r="I30" s="161" t="str">
        <f t="shared" si="0"/>
        <v>11,43</v>
      </c>
      <c r="J30" s="21">
        <v>-1.4</v>
      </c>
      <c r="K30" s="260"/>
      <c r="L30" s="161"/>
      <c r="M30" s="12"/>
      <c r="N30" s="22" t="str">
        <f t="shared" si="2"/>
        <v>1</v>
      </c>
      <c r="O30" s="33">
        <v>7</v>
      </c>
      <c r="P30" s="37" t="str">
        <f>VLOOKUP($Q30,УЧАСТНИКИ!$A$2:$L$1105,10,FALSE)</f>
        <v>Савенков П.А.</v>
      </c>
      <c r="Q30" s="218" t="s">
        <v>1247</v>
      </c>
      <c r="R30" s="28"/>
      <c r="S30" s="27">
        <f t="shared" si="3"/>
        <v>1143</v>
      </c>
    </row>
    <row r="31" spans="1:27" ht="25.5" x14ac:dyDescent="0.2">
      <c r="A31" s="17">
        <f t="shared" si="4"/>
        <v>20</v>
      </c>
      <c r="B31" s="37" t="str">
        <f>VLOOKUP($Q31,УЧАСТНИКИ!$A$2:$L$1105,3,FALSE)</f>
        <v>Лыков Илья</v>
      </c>
      <c r="C31" s="17" t="str">
        <f>VLOOKUP($Q31,УЧАСТНИКИ!$A$2:$L$1105,4,FALSE)</f>
        <v>10.07.2001</v>
      </c>
      <c r="D31" s="17" t="str">
        <f>VLOOKUP($Q31,УЧАСТНИКИ!$A$2:$L$1105,8,FALSE)</f>
        <v>1</v>
      </c>
      <c r="E31" s="37" t="str">
        <f>VLOOKUP($Q31,УЧАСТНИКИ!$A$2:$L$1105,5,FALSE)</f>
        <v xml:space="preserve">Курская область </v>
      </c>
      <c r="F31" s="17">
        <f>VLOOKUP($Q31,УЧАСТНИКИ!$A$2:$L$1105,7,FALSE)</f>
        <v>0</v>
      </c>
      <c r="G31" s="33" t="str">
        <f>VLOOKUP($Q31,УЧАСТНИКИ!$A$2:$L$1105,11,FALSE)</f>
        <v xml:space="preserve"> МБУ ДО "ДЮСШ №5", ОБУ СШОР "Урожай"</v>
      </c>
      <c r="H31" s="260">
        <v>1144</v>
      </c>
      <c r="I31" s="161" t="str">
        <f t="shared" si="0"/>
        <v>11,44</v>
      </c>
      <c r="J31" s="21">
        <v>1.1000000000000001</v>
      </c>
      <c r="K31" s="260"/>
      <c r="L31" s="161"/>
      <c r="M31" s="12"/>
      <c r="N31" s="22" t="str">
        <f t="shared" si="2"/>
        <v>1</v>
      </c>
      <c r="O31" s="33" t="s">
        <v>121</v>
      </c>
      <c r="P31" s="37" t="str">
        <f>VLOOKUP($Q31,УЧАСТНИКИ!$A$2:$L$1105,10,FALSE)</f>
        <v>Прошин Е.К</v>
      </c>
      <c r="Q31" s="218" t="s">
        <v>1238</v>
      </c>
      <c r="R31" s="28"/>
      <c r="S31" s="27">
        <f t="shared" si="3"/>
        <v>1144</v>
      </c>
    </row>
    <row r="32" spans="1:27" ht="38.25" x14ac:dyDescent="0.2">
      <c r="A32" s="17">
        <f t="shared" si="4"/>
        <v>21</v>
      </c>
      <c r="B32" s="37" t="str">
        <f>VLOOKUP($Q32,УЧАСТНИКИ!$A$2:$L$1105,3,FALSE)</f>
        <v>Катунин Евгений</v>
      </c>
      <c r="C32" s="17" t="str">
        <f>VLOOKUP($Q32,УЧАСТНИКИ!$A$2:$L$1105,4,FALSE)</f>
        <v>24.11.1999</v>
      </c>
      <c r="D32" s="17" t="str">
        <f>VLOOKUP($Q32,УЧАСТНИКИ!$A$2:$L$1105,8,FALSE)</f>
        <v>1</v>
      </c>
      <c r="E32" s="37" t="str">
        <f>VLOOKUP($Q32,УЧАСТНИКИ!$A$2:$L$1105,5,FALSE)</f>
        <v xml:space="preserve">Курская область </v>
      </c>
      <c r="F32" s="17">
        <f>VLOOKUP($Q32,УЧАСТНИКИ!$A$2:$L$1105,7,FALSE)</f>
        <v>0</v>
      </c>
      <c r="G32" s="33" t="str">
        <f>VLOOKUP($Q32,УЧАСТНИКИ!$A$2:$L$1105,11,FALSE)</f>
        <v xml:space="preserve"> ОБУ СШОР "Урожай", МБУ ДО "ДЮСШ "Виктория"</v>
      </c>
      <c r="H32" s="260">
        <v>1145</v>
      </c>
      <c r="I32" s="161" t="str">
        <f t="shared" si="0"/>
        <v>11,45</v>
      </c>
      <c r="J32" s="191">
        <v>-1.5</v>
      </c>
      <c r="K32" s="260"/>
      <c r="L32" s="161"/>
      <c r="M32" s="12"/>
      <c r="N32" s="22" t="str">
        <f t="shared" si="2"/>
        <v>2</v>
      </c>
      <c r="O32" s="33" t="s">
        <v>121</v>
      </c>
      <c r="P32" s="37" t="str">
        <f>VLOOKUP($Q32,УЧАСТНИКИ!$A$2:$L$1105,10,FALSE)</f>
        <v>Прошин Е.К., Мишина С.В.</v>
      </c>
      <c r="Q32" s="218" t="s">
        <v>1237</v>
      </c>
      <c r="R32" s="26"/>
      <c r="S32" s="27">
        <f t="shared" si="3"/>
        <v>1145</v>
      </c>
    </row>
    <row r="33" spans="1:19" ht="25.5" x14ac:dyDescent="0.2">
      <c r="A33" s="17">
        <f t="shared" si="4"/>
        <v>22</v>
      </c>
      <c r="B33" s="37" t="str">
        <f>VLOOKUP($Q33,УЧАСТНИКИ!$A$2:$L$1105,3,FALSE)</f>
        <v>Кипор Арсений</v>
      </c>
      <c r="C33" s="17" t="str">
        <f>VLOOKUP($Q33,УЧАСТНИКИ!$A$2:$L$1105,4,FALSE)</f>
        <v>23.09.2004</v>
      </c>
      <c r="D33" s="17" t="str">
        <f>VLOOKUP($Q33,УЧАСТНИКИ!$A$2:$L$1105,8,FALSE)</f>
        <v>1</v>
      </c>
      <c r="E33" s="37" t="str">
        <f>VLOOKUP($Q33,УЧАСТНИКИ!$A$2:$L$1105,5,FALSE)</f>
        <v xml:space="preserve">Краснодарский край </v>
      </c>
      <c r="F33" s="17">
        <f>VLOOKUP($Q33,УЧАСТНИКИ!$A$2:$L$1105,7,FALSE)</f>
        <v>0</v>
      </c>
      <c r="G33" s="33" t="str">
        <f>VLOOKUP($Q33,УЧАСТНИКИ!$A$2:$L$1105,11,FALSE)</f>
        <v xml:space="preserve"> МБОУ СОШ №8 Туапсинский район</v>
      </c>
      <c r="H33" s="260">
        <v>1162</v>
      </c>
      <c r="I33" s="161" t="str">
        <f t="shared" si="0"/>
        <v>11,62</v>
      </c>
      <c r="J33" s="21">
        <v>1.1000000000000001</v>
      </c>
      <c r="K33" s="260"/>
      <c r="L33" s="161"/>
      <c r="M33" s="12"/>
      <c r="N33" s="22" t="str">
        <f t="shared" si="2"/>
        <v>2</v>
      </c>
      <c r="O33" s="33" t="s">
        <v>121</v>
      </c>
      <c r="P33" s="37" t="str">
        <f>VLOOKUP($Q33,УЧАСТНИКИ!$A$2:$L$1105,10,FALSE)</f>
        <v>Толстиков В.И.</v>
      </c>
      <c r="Q33" s="218" t="s">
        <v>1123</v>
      </c>
      <c r="R33" s="26"/>
      <c r="S33" s="27">
        <f t="shared" si="3"/>
        <v>1162</v>
      </c>
    </row>
    <row r="34" spans="1:19" ht="63.75" x14ac:dyDescent="0.2">
      <c r="A34" s="17"/>
      <c r="B34" s="37" t="str">
        <f>VLOOKUP($Q34,УЧАСТНИКИ!$A$2:$L$1105,3,FALSE)</f>
        <v>Перестюк Руслан</v>
      </c>
      <c r="C34" s="17" t="str">
        <f>VLOOKUP($Q34,УЧАСТНИКИ!$A$2:$L$1105,4,FALSE)</f>
        <v>22.04.1991</v>
      </c>
      <c r="D34" s="17" t="str">
        <f>VLOOKUP($Q34,УЧАСТНИКИ!$A$2:$L$1105,8,FALSE)</f>
        <v>МСМК</v>
      </c>
      <c r="E34" s="37" t="str">
        <f>VLOOKUP($Q34,УЧАСТНИКИ!$A$2:$L$1105,5,FALSE)</f>
        <v>Краснодарский край ЮФО (К)</v>
      </c>
      <c r="F34" s="17">
        <f>VLOOKUP($Q34,УЧАСТНИКИ!$A$2:$L$1105,7,FALSE)</f>
        <v>0</v>
      </c>
      <c r="G34" s="33" t="str">
        <f>VLOOKUP($Q34,УЧАСТНИКИ!$A$2:$L$1105,11,FALSE)</f>
        <v xml:space="preserve"> ГБУ КК  "РЦСП по легкой атлетике", ГБУ КК "ЦОП по легкой атлетике", МБУ "СШОР по легкой атлетике №2 г.Симферополь"</v>
      </c>
      <c r="H34" s="260"/>
      <c r="I34" s="161" t="s">
        <v>1329</v>
      </c>
      <c r="J34" s="191"/>
      <c r="K34" s="260"/>
      <c r="L34" s="161"/>
      <c r="M34" s="12"/>
      <c r="N34" s="22"/>
      <c r="O34" s="33" t="s">
        <v>121</v>
      </c>
      <c r="P34" s="37" t="str">
        <f>VLOOKUP($Q34,УЧАСТНИКИ!$A$2:$L$1105,10,FALSE)</f>
        <v>Турский А.А., Смирнов В.Ф.</v>
      </c>
      <c r="Q34" s="218" t="s">
        <v>1250</v>
      </c>
      <c r="R34" s="26"/>
      <c r="S34" s="27">
        <f t="shared" si="3"/>
        <v>0</v>
      </c>
    </row>
    <row r="35" spans="1:19" ht="13.15" customHeight="1" x14ac:dyDescent="0.2">
      <c r="A35" s="17"/>
      <c r="C35" s="257"/>
      <c r="D35" s="257"/>
      <c r="I35" s="257"/>
      <c r="J35" s="257"/>
      <c r="K35" s="257"/>
      <c r="L35" s="257"/>
      <c r="M35" s="257"/>
    </row>
    <row r="36" spans="1:19" ht="13.15" customHeight="1" x14ac:dyDescent="0.2">
      <c r="A36" s="17"/>
      <c r="C36" s="257"/>
      <c r="D36" s="257"/>
      <c r="I36" s="257"/>
      <c r="J36" s="257"/>
      <c r="K36" s="257"/>
      <c r="L36" s="257"/>
      <c r="M36" s="257"/>
    </row>
    <row r="37" spans="1:19" ht="13.15" customHeight="1" x14ac:dyDescent="0.2">
      <c r="A37" s="17"/>
      <c r="C37" s="257"/>
      <c r="D37" s="257"/>
      <c r="I37" s="257"/>
      <c r="J37" s="257"/>
      <c r="K37" s="257"/>
      <c r="L37" s="257"/>
      <c r="M37" s="257"/>
    </row>
    <row r="38" spans="1:19" x14ac:dyDescent="0.2">
      <c r="A38" s="262" t="s">
        <v>179</v>
      </c>
      <c r="B38" s="206"/>
      <c r="C38" s="121"/>
      <c r="D38" s="121"/>
      <c r="E38" s="206"/>
      <c r="F38" s="206"/>
      <c r="G38" s="262" t="s">
        <v>180</v>
      </c>
      <c r="I38" s="257"/>
      <c r="J38" s="257"/>
      <c r="K38" s="257"/>
      <c r="L38" s="257"/>
      <c r="M38" s="257"/>
    </row>
    <row r="39" spans="1:19" x14ac:dyDescent="0.2">
      <c r="A39" s="262"/>
      <c r="B39" s="206"/>
      <c r="C39" s="121"/>
      <c r="D39" s="121"/>
      <c r="E39" s="206"/>
      <c r="F39" s="206"/>
      <c r="G39" s="262"/>
      <c r="I39" s="257"/>
      <c r="J39" s="257"/>
      <c r="K39" s="257"/>
      <c r="L39" s="257"/>
      <c r="M39" s="257"/>
    </row>
    <row r="40" spans="1:19" x14ac:dyDescent="0.2">
      <c r="A40" s="262"/>
      <c r="B40" s="206"/>
      <c r="C40" s="121"/>
      <c r="D40" s="121"/>
      <c r="E40" s="206"/>
      <c r="F40" s="206"/>
      <c r="G40" s="262"/>
      <c r="I40" s="257"/>
      <c r="J40" s="257"/>
      <c r="K40" s="257"/>
      <c r="L40" s="257"/>
      <c r="M40" s="257"/>
    </row>
    <row r="41" spans="1:19" x14ac:dyDescent="0.2">
      <c r="A41" s="262" t="s">
        <v>181</v>
      </c>
      <c r="B41" s="206"/>
      <c r="C41" s="121"/>
      <c r="D41" s="121"/>
      <c r="E41" s="206"/>
      <c r="F41" s="206"/>
      <c r="G41" s="262" t="s">
        <v>182</v>
      </c>
      <c r="I41" s="257"/>
      <c r="J41" s="257"/>
      <c r="K41" s="257"/>
      <c r="L41" s="257"/>
      <c r="M41" s="257"/>
    </row>
    <row r="42" spans="1:19" x14ac:dyDescent="0.2">
      <c r="A42" s="17"/>
      <c r="C42" s="257"/>
      <c r="D42" s="257"/>
      <c r="I42" s="257"/>
      <c r="J42" s="257"/>
      <c r="K42" s="257"/>
      <c r="L42" s="257"/>
      <c r="M42" s="257"/>
    </row>
    <row r="43" spans="1:19" ht="13.15" customHeight="1" x14ac:dyDescent="0.2">
      <c r="A43" s="17"/>
      <c r="C43" s="257"/>
      <c r="D43" s="257"/>
      <c r="I43" s="257"/>
      <c r="J43" s="257"/>
      <c r="K43" s="257"/>
      <c r="L43" s="257"/>
      <c r="M43" s="257"/>
    </row>
    <row r="44" spans="1:19" ht="13.15" customHeight="1" x14ac:dyDescent="0.2">
      <c r="A44" s="17"/>
      <c r="C44" s="257"/>
      <c r="D44" s="257"/>
      <c r="I44" s="257"/>
      <c r="J44" s="257"/>
      <c r="K44" s="257"/>
      <c r="L44" s="257"/>
      <c r="M44" s="257"/>
    </row>
    <row r="45" spans="1:19" ht="13.15" customHeight="1" x14ac:dyDescent="0.2">
      <c r="A45" s="17"/>
      <c r="C45" s="257"/>
      <c r="D45" s="257"/>
      <c r="I45" s="257"/>
      <c r="J45" s="257"/>
      <c r="K45" s="257"/>
      <c r="L45" s="257"/>
      <c r="M45" s="257"/>
    </row>
    <row r="46" spans="1:19" ht="13.15" customHeight="1" x14ac:dyDescent="0.2">
      <c r="A46" s="17"/>
      <c r="C46" s="257"/>
      <c r="D46" s="257"/>
      <c r="I46" s="257"/>
      <c r="J46" s="257"/>
      <c r="K46" s="257"/>
      <c r="L46" s="257"/>
      <c r="M46" s="257"/>
    </row>
    <row r="47" spans="1:19" ht="13.15" customHeight="1" x14ac:dyDescent="0.2">
      <c r="A47" s="17"/>
      <c r="C47" s="257"/>
      <c r="D47" s="257"/>
      <c r="I47" s="257"/>
      <c r="J47" s="257"/>
      <c r="K47" s="257"/>
      <c r="L47" s="257"/>
      <c r="M47" s="257"/>
    </row>
    <row r="48" spans="1:19" ht="13.15" customHeight="1" x14ac:dyDescent="0.2">
      <c r="A48" s="17"/>
      <c r="C48" s="257"/>
      <c r="D48" s="257"/>
      <c r="I48" s="257"/>
      <c r="J48" s="257"/>
      <c r="K48" s="257"/>
      <c r="L48" s="257"/>
      <c r="M48" s="257"/>
    </row>
    <row r="49" spans="1:13" ht="13.15" customHeight="1" x14ac:dyDescent="0.2">
      <c r="A49" s="17"/>
      <c r="C49" s="257"/>
      <c r="D49" s="257"/>
      <c r="I49" s="257"/>
      <c r="J49" s="257"/>
      <c r="K49" s="257"/>
      <c r="L49" s="257"/>
      <c r="M49" s="257"/>
    </row>
    <row r="50" spans="1:13" ht="13.15" customHeight="1" x14ac:dyDescent="0.2">
      <c r="A50" s="17"/>
      <c r="C50" s="257"/>
      <c r="D50" s="257"/>
      <c r="I50" s="257"/>
      <c r="J50" s="257"/>
      <c r="K50" s="257"/>
      <c r="L50" s="257"/>
      <c r="M50" s="257"/>
    </row>
    <row r="51" spans="1:13" ht="13.15" customHeight="1" x14ac:dyDescent="0.2">
      <c r="A51" s="17"/>
      <c r="C51" s="257"/>
      <c r="D51" s="257"/>
      <c r="I51" s="257"/>
      <c r="J51" s="257"/>
      <c r="K51" s="257"/>
      <c r="L51" s="257"/>
      <c r="M51" s="257"/>
    </row>
    <row r="52" spans="1:13" ht="13.15" customHeight="1" x14ac:dyDescent="0.2">
      <c r="A52" s="17"/>
      <c r="C52" s="257"/>
      <c r="D52" s="257"/>
      <c r="I52" s="257"/>
      <c r="J52" s="257"/>
      <c r="K52" s="257"/>
      <c r="L52" s="257"/>
      <c r="M52" s="257"/>
    </row>
    <row r="53" spans="1:13" ht="13.15" customHeight="1" x14ac:dyDescent="0.2">
      <c r="A53" s="17"/>
      <c r="C53" s="257"/>
      <c r="D53" s="257"/>
      <c r="I53" s="257"/>
      <c r="J53" s="257"/>
      <c r="K53" s="257"/>
      <c r="L53" s="257"/>
      <c r="M53" s="257"/>
    </row>
    <row r="54" spans="1:13" x14ac:dyDescent="0.2">
      <c r="A54" s="17"/>
      <c r="C54" s="257"/>
      <c r="D54" s="257"/>
      <c r="I54" s="257"/>
      <c r="J54" s="257"/>
      <c r="K54" s="257"/>
      <c r="L54" s="257"/>
      <c r="M54" s="257"/>
    </row>
    <row r="55" spans="1:13" x14ac:dyDescent="0.2">
      <c r="A55" s="17"/>
      <c r="C55" s="257"/>
      <c r="D55" s="257"/>
      <c r="I55" s="257"/>
      <c r="J55" s="257"/>
      <c r="K55" s="257"/>
      <c r="L55" s="257"/>
      <c r="M55" s="257"/>
    </row>
    <row r="56" spans="1:13" x14ac:dyDescent="0.2">
      <c r="A56" s="17"/>
      <c r="C56" s="257"/>
      <c r="D56" s="257"/>
      <c r="I56" s="257"/>
      <c r="J56" s="257"/>
      <c r="K56" s="257"/>
      <c r="L56" s="257"/>
      <c r="M56" s="257"/>
    </row>
    <row r="57" spans="1:13" x14ac:dyDescent="0.2">
      <c r="A57" s="17"/>
      <c r="C57" s="257"/>
      <c r="D57" s="257"/>
      <c r="I57" s="257"/>
      <c r="J57" s="257"/>
      <c r="K57" s="257"/>
      <c r="L57" s="257"/>
      <c r="M57" s="257"/>
    </row>
    <row r="58" spans="1:13" x14ac:dyDescent="0.2">
      <c r="A58" s="17"/>
      <c r="C58" s="257"/>
      <c r="D58" s="257"/>
      <c r="I58" s="257"/>
      <c r="J58" s="257"/>
      <c r="K58" s="257"/>
      <c r="L58" s="257"/>
      <c r="M58" s="257"/>
    </row>
    <row r="59" spans="1:13" x14ac:dyDescent="0.2">
      <c r="A59" s="17"/>
      <c r="C59" s="257"/>
      <c r="D59" s="257"/>
      <c r="I59" s="257"/>
      <c r="J59" s="257"/>
      <c r="K59" s="257"/>
      <c r="L59" s="257"/>
      <c r="M59" s="257"/>
    </row>
    <row r="60" spans="1:13" x14ac:dyDescent="0.2">
      <c r="A60" s="17"/>
      <c r="C60" s="257"/>
      <c r="D60" s="257"/>
      <c r="I60" s="257"/>
      <c r="J60" s="257"/>
      <c r="K60" s="257"/>
      <c r="L60" s="257"/>
      <c r="M60" s="257"/>
    </row>
    <row r="61" spans="1:13" x14ac:dyDescent="0.2">
      <c r="A61" s="257"/>
      <c r="C61" s="257"/>
      <c r="D61" s="257"/>
      <c r="I61" s="257"/>
      <c r="J61" s="257"/>
      <c r="K61" s="257"/>
      <c r="L61" s="257"/>
      <c r="M61" s="257"/>
    </row>
    <row r="62" spans="1:13" x14ac:dyDescent="0.2">
      <c r="A62" s="257"/>
      <c r="C62" s="257"/>
      <c r="D62" s="257"/>
      <c r="I62" s="257"/>
      <c r="J62" s="257"/>
      <c r="K62" s="257"/>
      <c r="L62" s="257"/>
      <c r="M62" s="257"/>
    </row>
    <row r="63" spans="1:13" x14ac:dyDescent="0.2">
      <c r="A63" s="257"/>
      <c r="C63" s="257"/>
      <c r="D63" s="257"/>
      <c r="I63" s="257"/>
      <c r="J63" s="257"/>
      <c r="K63" s="257"/>
      <c r="L63" s="257"/>
      <c r="M63" s="257"/>
    </row>
    <row r="64" spans="1:13" x14ac:dyDescent="0.2">
      <c r="A64" s="257"/>
      <c r="C64" s="257"/>
      <c r="D64" s="257"/>
      <c r="I64" s="257"/>
      <c r="J64" s="257"/>
      <c r="K64" s="257"/>
      <c r="L64" s="257"/>
      <c r="M64" s="257"/>
    </row>
    <row r="65" spans="1:13" x14ac:dyDescent="0.2">
      <c r="A65" s="257"/>
      <c r="C65" s="257"/>
      <c r="D65" s="257"/>
      <c r="I65" s="257"/>
      <c r="J65" s="257"/>
      <c r="K65" s="257"/>
      <c r="L65" s="257"/>
      <c r="M65" s="257"/>
    </row>
    <row r="66" spans="1:13" x14ac:dyDescent="0.2">
      <c r="A66" s="257"/>
      <c r="C66" s="257"/>
      <c r="D66" s="257"/>
      <c r="I66" s="257"/>
      <c r="J66" s="257"/>
      <c r="K66" s="257"/>
      <c r="L66" s="257"/>
      <c r="M66" s="257"/>
    </row>
    <row r="67" spans="1:13" x14ac:dyDescent="0.2">
      <c r="A67" s="257"/>
      <c r="C67" s="257"/>
      <c r="D67" s="257"/>
      <c r="I67" s="257"/>
      <c r="J67" s="257"/>
      <c r="K67" s="257"/>
      <c r="L67" s="257"/>
      <c r="M67" s="257"/>
    </row>
    <row r="68" spans="1:13" x14ac:dyDescent="0.2">
      <c r="A68" s="257"/>
      <c r="C68" s="257"/>
      <c r="D68" s="257"/>
      <c r="I68" s="257"/>
      <c r="J68" s="257"/>
      <c r="K68" s="257"/>
      <c r="L68" s="257"/>
      <c r="M68" s="257"/>
    </row>
    <row r="69" spans="1:13" x14ac:dyDescent="0.2">
      <c r="A69" s="257"/>
      <c r="C69" s="257"/>
      <c r="D69" s="257"/>
      <c r="I69" s="257"/>
      <c r="J69" s="257"/>
      <c r="K69" s="257"/>
      <c r="L69" s="257"/>
      <c r="M69" s="257"/>
    </row>
    <row r="70" spans="1:13" x14ac:dyDescent="0.2">
      <c r="A70" s="257"/>
      <c r="C70" s="257"/>
      <c r="D70" s="257"/>
      <c r="I70" s="257"/>
      <c r="J70" s="257"/>
      <c r="K70" s="257"/>
      <c r="L70" s="257"/>
      <c r="M70" s="257"/>
    </row>
    <row r="71" spans="1:13" x14ac:dyDescent="0.2">
      <c r="A71" s="257"/>
      <c r="C71" s="257"/>
      <c r="D71" s="257"/>
      <c r="I71" s="257"/>
      <c r="J71" s="257"/>
      <c r="K71" s="257"/>
      <c r="L71" s="257"/>
      <c r="M71" s="257"/>
    </row>
    <row r="72" spans="1:13" x14ac:dyDescent="0.2">
      <c r="A72" s="257"/>
      <c r="C72" s="257"/>
      <c r="D72" s="257"/>
      <c r="I72" s="257"/>
      <c r="J72" s="257"/>
      <c r="K72" s="257"/>
      <c r="L72" s="257"/>
      <c r="M72" s="257"/>
    </row>
    <row r="73" spans="1:13" x14ac:dyDescent="0.2">
      <c r="A73" s="257"/>
      <c r="C73" s="257"/>
      <c r="D73" s="257"/>
      <c r="I73" s="257"/>
      <c r="J73" s="257"/>
      <c r="K73" s="257"/>
      <c r="L73" s="257"/>
      <c r="M73" s="257"/>
    </row>
    <row r="74" spans="1:13" x14ac:dyDescent="0.2">
      <c r="A74" s="257"/>
      <c r="C74" s="257"/>
      <c r="D74" s="257"/>
      <c r="I74" s="257"/>
      <c r="J74" s="257"/>
      <c r="K74" s="257"/>
      <c r="L74" s="257"/>
      <c r="M74" s="257"/>
    </row>
    <row r="75" spans="1:13" x14ac:dyDescent="0.2">
      <c r="A75" s="257"/>
      <c r="C75" s="257"/>
      <c r="D75" s="257"/>
      <c r="I75" s="257"/>
      <c r="J75" s="257"/>
      <c r="K75" s="257"/>
      <c r="L75" s="257"/>
      <c r="M75" s="257"/>
    </row>
    <row r="76" spans="1:13" x14ac:dyDescent="0.2">
      <c r="A76" s="257"/>
      <c r="C76" s="257"/>
      <c r="D76" s="257"/>
      <c r="I76" s="257"/>
      <c r="J76" s="257"/>
      <c r="K76" s="257"/>
      <c r="L76" s="257"/>
      <c r="M76" s="257"/>
    </row>
    <row r="77" spans="1:13" x14ac:dyDescent="0.2">
      <c r="A77" s="13"/>
    </row>
    <row r="78" spans="1:13" x14ac:dyDescent="0.2">
      <c r="A78" s="13"/>
    </row>
    <row r="79" spans="1:13" x14ac:dyDescent="0.2">
      <c r="A79" s="13"/>
    </row>
    <row r="80" spans="1:13" x14ac:dyDescent="0.2">
      <c r="A80" s="13"/>
    </row>
  </sheetData>
  <sortState ref="A12:AA19">
    <sortCondition ref="K12:K19"/>
  </sortState>
  <customSheetViews>
    <customSheetView guid="{B28A55F2-F506-44F5-8B45-C06C81F4E83D}" hiddenRows="1" showRuler="0">
      <selection activeCell="M11" sqref="M11"/>
      <pageMargins left="0.39370078740157483" right="0.39370078740157483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mergeCells count="7">
    <mergeCell ref="A6:P6"/>
    <mergeCell ref="A7:P7"/>
    <mergeCell ref="A1:P1"/>
    <mergeCell ref="A3:P3"/>
    <mergeCell ref="A2:P2"/>
    <mergeCell ref="A5:P5"/>
    <mergeCell ref="A4:P4"/>
  </mergeCells>
  <phoneticPr fontId="1" type="noConversion"/>
  <printOptions horizontalCentered="1"/>
  <pageMargins left="0.21" right="0.21" top="0.47244094488188981" bottom="0.27559055118110237" header="0.27559055118110237" footer="0.19685039370078741"/>
  <pageSetup paperSize="9" scale="95" orientation="landscape" r:id="rId2"/>
  <headerFooter alignWithMargins="0"/>
  <cellWatches>
    <cellWatch r="B17"/>
  </cellWatch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tabColor indexed="15"/>
  </sheetPr>
  <dimension ref="A1:X80"/>
  <sheetViews>
    <sheetView topLeftCell="A14" zoomScale="110" zoomScaleNormal="110" zoomScaleSheetLayoutView="70" workbookViewId="0">
      <selection activeCell="E28" sqref="E28"/>
    </sheetView>
  </sheetViews>
  <sheetFormatPr defaultColWidth="8.28515625" defaultRowHeight="12.75" outlineLevelCol="1" x14ac:dyDescent="0.2"/>
  <cols>
    <col min="1" max="1" width="6.28515625" style="24" customWidth="1"/>
    <col min="2" max="2" width="20.140625" style="9" customWidth="1"/>
    <col min="3" max="3" width="9.28515625" style="13" bestFit="1" customWidth="1"/>
    <col min="4" max="4" width="8.140625" style="13" customWidth="1"/>
    <col min="5" max="5" width="20.85546875" style="9" customWidth="1"/>
    <col min="6" max="6" width="8.28515625" style="9" hidden="1" customWidth="1"/>
    <col min="7" max="7" width="24.140625" style="9" customWidth="1"/>
    <col min="8" max="8" width="15" style="9" hidden="1" customWidth="1" outlineLevel="1"/>
    <col min="9" max="9" width="8.42578125" style="13" customWidth="1" collapsed="1"/>
    <col min="10" max="10" width="7.28515625" style="13" hidden="1" customWidth="1"/>
    <col min="11" max="11" width="11.7109375" style="9" bestFit="1" customWidth="1"/>
    <col min="12" max="12" width="8.42578125" style="17" customWidth="1"/>
    <col min="13" max="13" width="31.42578125" style="9" customWidth="1"/>
    <col min="14" max="14" width="8.28515625" style="9" hidden="1" customWidth="1" outlineLevel="1"/>
    <col min="15" max="15" width="7" style="9" hidden="1" customWidth="1" outlineLevel="1"/>
    <col min="16" max="16" width="20.28515625" style="9" hidden="1" customWidth="1" outlineLevel="1"/>
    <col min="17" max="23" width="8.28515625" style="9" hidden="1" customWidth="1" outlineLevel="1"/>
    <col min="24" max="24" width="0" style="9" hidden="1" customWidth="1" collapsed="1"/>
    <col min="25" max="26" width="0" style="9" hidden="1" customWidth="1"/>
    <col min="27" max="16384" width="8.28515625" style="9"/>
  </cols>
  <sheetData>
    <row r="1" spans="1:24" x14ac:dyDescent="0.2">
      <c r="A1" s="309" t="str">
        <f>Name_1</f>
        <v>МИНИСТЕРСТВО ФИЗИЧЕСКОЙ КУЛЬТУРЫ И СПОРТА РОССИЙСКОЙ ФЕДЕРАЦИИ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131"/>
      <c r="O1" s="131"/>
      <c r="P1" s="131"/>
      <c r="S1" s="10"/>
      <c r="T1" s="10"/>
      <c r="U1" s="11"/>
    </row>
    <row r="2" spans="1:24" x14ac:dyDescent="0.2">
      <c r="A2" s="309" t="str">
        <f>Name_2</f>
        <v>ВСЕРОССИЙСКАЯ ФЕДЕРАЦИЯ ЛЕГКОЙ АТЛЕТИКИ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131"/>
      <c r="O2" s="131"/>
      <c r="P2" s="131"/>
      <c r="S2" s="10"/>
      <c r="T2" s="10"/>
      <c r="U2" s="11"/>
    </row>
    <row r="3" spans="1:24" hidden="1" x14ac:dyDescent="0.2">
      <c r="A3" s="309" t="str">
        <f>Name_3</f>
        <v>МИНИСТЕРСТВО ФИЗИЧЕСКОЙ КУЛЬТУРЫ И СПОРТА КРАСНОДАРСКОГО КРАЯ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131"/>
      <c r="O3" s="131"/>
      <c r="P3" s="131"/>
      <c r="S3" s="10"/>
      <c r="T3" s="10"/>
      <c r="U3" s="11"/>
    </row>
    <row r="4" spans="1:24" hidden="1" x14ac:dyDescent="0.2">
      <c r="A4" s="309" t="str">
        <f>Name_6</f>
        <v>ФЕДЕРАЦИЯ ЛЕГКОЙ АТЛЕТИКИ КРАСНОДАРСКОГО КРАЯ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131"/>
      <c r="O4" s="131"/>
      <c r="P4" s="131"/>
      <c r="S4" s="10"/>
      <c r="T4" s="10"/>
      <c r="U4" s="11"/>
    </row>
    <row r="5" spans="1:24" ht="15.75" x14ac:dyDescent="0.2">
      <c r="A5" s="310" t="str">
        <f>Name_4</f>
        <v>КОМАНДНЫЙ ЧЕМПИОНАТ РОССИИ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"/>
      <c r="O5" s="31"/>
      <c r="P5" s="31"/>
      <c r="S5" s="10"/>
      <c r="T5" s="10"/>
      <c r="U5" s="11"/>
    </row>
    <row r="6" spans="1:24" ht="8.25" customHeight="1" x14ac:dyDescent="0.2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O6" s="17"/>
      <c r="S6" s="10"/>
      <c r="T6" s="10"/>
      <c r="U6" s="11"/>
    </row>
    <row r="7" spans="1:24" ht="15.75" x14ac:dyDescent="0.2">
      <c r="A7" s="308" t="s">
        <v>16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1"/>
      <c r="O7" s="31"/>
      <c r="P7" s="31"/>
      <c r="S7" s="10"/>
      <c r="T7" s="10"/>
      <c r="U7" s="11"/>
    </row>
    <row r="8" spans="1:24" ht="12.75" customHeight="1" x14ac:dyDescent="0.2">
      <c r="A8" s="18" t="str">
        <f>d_4</f>
        <v>МУЖЧИНЫ</v>
      </c>
      <c r="B8" s="15"/>
      <c r="D8" s="145"/>
      <c r="E8" s="145"/>
      <c r="F8" s="30"/>
      <c r="G8" s="19"/>
      <c r="H8" s="146"/>
      <c r="I8" s="25"/>
      <c r="J8" s="25"/>
      <c r="K8" s="25"/>
      <c r="L8" s="145"/>
      <c r="M8" s="25"/>
      <c r="N8" s="19"/>
      <c r="O8" s="32"/>
      <c r="P8" s="18"/>
      <c r="S8" s="10"/>
      <c r="T8" s="10"/>
      <c r="U8" s="11"/>
    </row>
    <row r="9" spans="1:24" ht="12.75" customHeight="1" x14ac:dyDescent="0.2">
      <c r="A9" s="15" t="s">
        <v>169</v>
      </c>
      <c r="B9" s="23"/>
      <c r="C9" s="49"/>
      <c r="D9" s="180"/>
      <c r="E9" s="180"/>
      <c r="F9" s="182"/>
      <c r="G9" s="187"/>
      <c r="H9" s="180"/>
      <c r="I9" s="185"/>
      <c r="J9" s="185"/>
      <c r="K9" s="185"/>
      <c r="L9" s="180"/>
      <c r="M9" s="19" t="str">
        <f>d_5</f>
        <v>г. Сочи, ул. Бзугу 2, ст. им. Славы Метревели</v>
      </c>
      <c r="N9" s="187"/>
      <c r="O9" s="186"/>
      <c r="P9" s="179"/>
      <c r="S9" s="10"/>
      <c r="T9" s="10"/>
      <c r="U9" s="11"/>
    </row>
    <row r="10" spans="1:24" s="23" customFormat="1" ht="12.75" customHeight="1" thickBot="1" x14ac:dyDescent="0.25">
      <c r="A10" s="179" t="s">
        <v>151</v>
      </c>
      <c r="C10" s="49"/>
      <c r="D10" s="180"/>
      <c r="E10" s="180"/>
      <c r="G10" s="180"/>
      <c r="H10" s="190"/>
      <c r="I10" s="189" t="s">
        <v>60</v>
      </c>
      <c r="J10" s="185"/>
      <c r="K10" s="179" t="str">
        <f>d_2</f>
        <v>05.09.2019г.</v>
      </c>
      <c r="L10" s="245" t="str">
        <f>'400'!I5</f>
        <v>18:30</v>
      </c>
      <c r="M10" s="187" t="str">
        <f>d_6</f>
        <v>t° +26 вл. 61%</v>
      </c>
      <c r="N10" s="23" t="s">
        <v>14</v>
      </c>
      <c r="O10" s="35" t="s">
        <v>90</v>
      </c>
      <c r="P10" s="35" t="s">
        <v>91</v>
      </c>
      <c r="Q10" s="35" t="s">
        <v>92</v>
      </c>
      <c r="R10" s="35">
        <v>1</v>
      </c>
      <c r="S10" s="35">
        <v>2</v>
      </c>
      <c r="T10" s="35" t="s">
        <v>36</v>
      </c>
      <c r="U10" s="35" t="s">
        <v>93</v>
      </c>
      <c r="V10" s="35" t="s">
        <v>94</v>
      </c>
      <c r="W10" s="35" t="s">
        <v>95</v>
      </c>
    </row>
    <row r="11" spans="1:24" s="23" customFormat="1" ht="28.9" customHeight="1" thickBot="1" x14ac:dyDescent="0.25">
      <c r="A11" s="153" t="s">
        <v>9</v>
      </c>
      <c r="B11" s="154" t="s">
        <v>49</v>
      </c>
      <c r="C11" s="154" t="s">
        <v>17</v>
      </c>
      <c r="D11" s="154" t="s">
        <v>10</v>
      </c>
      <c r="E11" s="154" t="s">
        <v>78</v>
      </c>
      <c r="F11" s="155" t="s">
        <v>80</v>
      </c>
      <c r="G11" s="156" t="s">
        <v>104</v>
      </c>
      <c r="H11" s="165"/>
      <c r="I11" s="164" t="s">
        <v>11</v>
      </c>
      <c r="J11" s="164" t="s">
        <v>12</v>
      </c>
      <c r="K11" s="154" t="s">
        <v>101</v>
      </c>
      <c r="L11" s="154" t="s">
        <v>13</v>
      </c>
      <c r="M11" s="158" t="s">
        <v>102</v>
      </c>
      <c r="O11" s="58">
        <v>4590</v>
      </c>
      <c r="P11" s="58">
        <v>4734</v>
      </c>
      <c r="Q11" s="58">
        <v>4974</v>
      </c>
      <c r="R11" s="58">
        <v>5224</v>
      </c>
      <c r="S11" s="58">
        <v>5624</v>
      </c>
      <c r="T11" s="58">
        <v>10024</v>
      </c>
      <c r="U11" s="58">
        <v>10524</v>
      </c>
      <c r="V11" s="58">
        <v>11074</v>
      </c>
      <c r="W11" s="171">
        <v>11644</v>
      </c>
    </row>
    <row r="12" spans="1:24" s="23" customFormat="1" ht="25.5" x14ac:dyDescent="0.2">
      <c r="A12" s="17">
        <f t="shared" ref="A12:A35" si="0">RANK(H12,$H$12:$H$147,1)</f>
        <v>1</v>
      </c>
      <c r="B12" s="37" t="str">
        <f>VLOOKUP($N12,УЧАСТНИКИ!$A$2:$L$1105,3,FALSE)</f>
        <v>Галацков Андрей</v>
      </c>
      <c r="C12" s="17" t="str">
        <f>VLOOKUP($N12,УЧАСТНИКИ!$A$2:$L$1105,4,FALSE)</f>
        <v>13.02.1992</v>
      </c>
      <c r="D12" s="17" t="str">
        <f>VLOOKUP($N12,УЧАСТНИКИ!$A$2:$L$1105,8,FALSE)</f>
        <v>МС</v>
      </c>
      <c r="E12" s="37" t="str">
        <f>VLOOKUP($N12,УЧАСТНИКИ!$A$2:$L$1105,5,FALSE)</f>
        <v xml:space="preserve">Ульяновская область </v>
      </c>
      <c r="F12" s="17">
        <f>VLOOKUP($N12,УЧАСТНИКИ!$A$2:$L$1105,7,FALSE)</f>
        <v>0</v>
      </c>
      <c r="G12" s="33" t="str">
        <f>VLOOKUP($N12,УЧАСТНИКИ!$A$2:$L$1105,11,FALSE)</f>
        <v>ВС ОГБУ "ССШОР по легкой атлетике"</v>
      </c>
      <c r="H12" s="258">
        <v>4651</v>
      </c>
      <c r="I12" s="12" t="str">
        <f t="shared" ref="I12:I33" si="1">IF(H12=0,0,CONCATENATE(MID(H12,1,2),",",MID(H12,3,2)))</f>
        <v>46,51</v>
      </c>
      <c r="J12" s="38"/>
      <c r="K12" s="22" t="str">
        <f t="shared" ref="K12:K35" si="2">IF(H12&lt;=$O$11,"МСМК",IF(H12&lt;=$P$11,"МС",IF(H12&lt;=$Q$11,"КМС",IF(H12&lt;=$R$11,"1",IF(H12&lt;=$S$11,"2",IF(H12&lt;=$T$11,"3",IF(H12&lt;=$U$11,"1юн",IF(H12&lt;=$V$11,"2юн",IF(H12&lt;=$W$11,"3юн",IF(H12&gt;$W$11,"б/р"))))))))))</f>
        <v>МС</v>
      </c>
      <c r="L12" s="33" t="s">
        <v>1274</v>
      </c>
      <c r="M12" s="37" t="str">
        <f>VLOOKUP($N12,УЧАСТНИКИ!$A$2:$L$1105,10,FALSE)</f>
        <v>Краснобаев А.А., Антонова С.Н.</v>
      </c>
      <c r="N12" s="212" t="s">
        <v>1088</v>
      </c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51" x14ac:dyDescent="0.2">
      <c r="A13" s="17">
        <f t="shared" si="0"/>
        <v>2</v>
      </c>
      <c r="B13" s="37" t="str">
        <f>VLOOKUP($N13,УЧАСТНИКИ!$A$2:$L$1105,3,FALSE)</f>
        <v>Федяев Максим</v>
      </c>
      <c r="C13" s="17" t="str">
        <f>VLOOKUP($N13,УЧАСТНИКИ!$A$2:$L$1105,4,FALSE)</f>
        <v>01.12.1997</v>
      </c>
      <c r="D13" s="17" t="str">
        <f>VLOOKUP($N13,УЧАСТНИКИ!$A$2:$L$1105,8,FALSE)</f>
        <v>МСМК</v>
      </c>
      <c r="E13" s="37" t="str">
        <f>VLOOKUP($N13,УЧАСТНИКИ!$A$2:$L$1105,5,FALSE)</f>
        <v>Московская область Курская область</v>
      </c>
      <c r="F13" s="17">
        <f>VLOOKUP($N13,УЧАСТНИКИ!$A$2:$L$1105,7,FALSE)</f>
        <v>0</v>
      </c>
      <c r="G13" s="33" t="str">
        <f>VLOOKUP($N13,УЧАСТНИКИ!$A$2:$L$1105,11,FALSE)</f>
        <v>ВС ГБУ МО "ЦСП ОВС", ГБПОУ МО "УОР №1", МБУ  "СШОР" г.Железногорск</v>
      </c>
      <c r="H13" s="260">
        <v>4693</v>
      </c>
      <c r="I13" s="12" t="str">
        <f t="shared" si="1"/>
        <v>46,93</v>
      </c>
      <c r="J13" s="38"/>
      <c r="K13" s="22" t="str">
        <f t="shared" si="2"/>
        <v>МС</v>
      </c>
      <c r="L13" s="33" t="s">
        <v>1275</v>
      </c>
      <c r="M13" s="37" t="str">
        <f>VLOOKUP($N13,УЧАСТНИКИ!$A$2:$L$1105,10,FALSE)</f>
        <v>Тихонов А.В., Тихонова М.С., Сударева Н.И.</v>
      </c>
      <c r="N13" s="212" t="s">
        <v>1222</v>
      </c>
    </row>
    <row r="14" spans="1:24" ht="25.5" x14ac:dyDescent="0.2">
      <c r="A14" s="17">
        <f t="shared" si="0"/>
        <v>3</v>
      </c>
      <c r="B14" s="37" t="str">
        <f>VLOOKUP($N14,УЧАСТНИКИ!$A$2:$L$1105,3,FALSE)</f>
        <v>Балыкин Антон</v>
      </c>
      <c r="C14" s="17" t="str">
        <f>VLOOKUP($N14,УЧАСТНИКИ!$A$2:$L$1105,4,FALSE)</f>
        <v>20.02.1996</v>
      </c>
      <c r="D14" s="17" t="str">
        <f>VLOOKUP($N14,УЧАСТНИКИ!$A$2:$L$1105,8,FALSE)</f>
        <v>МС</v>
      </c>
      <c r="E14" s="37" t="str">
        <f>VLOOKUP($N14,УЧАСТНИКИ!$A$2:$L$1105,5,FALSE)</f>
        <v xml:space="preserve">Свердловская область </v>
      </c>
      <c r="F14" s="17">
        <f>VLOOKUP($N14,УЧАСТНИКИ!$A$2:$L$1105,7,FALSE)</f>
        <v>0</v>
      </c>
      <c r="G14" s="33" t="str">
        <f>VLOOKUP($N14,УЧАСТНИКИ!$A$2:$L$1105,11,FALSE)</f>
        <v xml:space="preserve"> ЧУ СК "Луч", ГАУ СО "ЦСП", РГППУ</v>
      </c>
      <c r="H14" s="260">
        <v>4730</v>
      </c>
      <c r="I14" s="12" t="str">
        <f t="shared" si="1"/>
        <v>47,30</v>
      </c>
      <c r="J14" s="38"/>
      <c r="K14" s="22" t="str">
        <f t="shared" si="2"/>
        <v>МС</v>
      </c>
      <c r="L14" s="33" t="s">
        <v>1317</v>
      </c>
      <c r="M14" s="37" t="str">
        <f>VLOOKUP($N14,УЧАСТНИКИ!$A$2:$L$1105,10,FALSE)</f>
        <v>Гусаренко В.С., Сураев А.П., Табабилов Р.Б.</v>
      </c>
      <c r="N14" s="212" t="s">
        <v>1172</v>
      </c>
    </row>
    <row r="15" spans="1:24" x14ac:dyDescent="0.2">
      <c r="A15" s="17">
        <f t="shared" si="0"/>
        <v>4</v>
      </c>
      <c r="B15" s="37" t="str">
        <f>VLOOKUP($N15,УЧАСТНИКИ!$A$2:$L$1105,3,FALSE)</f>
        <v>Лямин Кирилл</v>
      </c>
      <c r="C15" s="17" t="str">
        <f>VLOOKUP($N15,УЧАСТНИКИ!$A$2:$L$1105,4,FALSE)</f>
        <v>17.05.1996</v>
      </c>
      <c r="D15" s="17" t="str">
        <f>VLOOKUP($N15,УЧАСТНИКИ!$A$2:$L$1105,8,FALSE)</f>
        <v>КМС</v>
      </c>
      <c r="E15" s="37" t="str">
        <f>VLOOKUP($N15,УЧАСТНИКИ!$A$2:$L$1105,5,FALSE)</f>
        <v xml:space="preserve">Курская область </v>
      </c>
      <c r="F15" s="17">
        <f>VLOOKUP($N15,УЧАСТНИКИ!$A$2:$L$1105,7,FALSE)</f>
        <v>0</v>
      </c>
      <c r="G15" s="33" t="str">
        <f>VLOOKUP($N15,УЧАСТНИКИ!$A$2:$L$1105,11,FALSE)</f>
        <v xml:space="preserve"> ОБУ СШОР "Урожай"</v>
      </c>
      <c r="H15" s="260">
        <v>4746</v>
      </c>
      <c r="I15" s="12" t="str">
        <f t="shared" si="1"/>
        <v>47,46</v>
      </c>
      <c r="J15" s="38"/>
      <c r="K15" s="22" t="str">
        <f t="shared" si="2"/>
        <v>КМС</v>
      </c>
      <c r="L15" s="33" t="s">
        <v>121</v>
      </c>
      <c r="M15" s="37" t="str">
        <f>VLOOKUP($N15,УЧАСТНИКИ!$A$2:$L$1105,10,FALSE)</f>
        <v>Прошин Е.К.</v>
      </c>
      <c r="N15" s="212" t="s">
        <v>1239</v>
      </c>
    </row>
    <row r="16" spans="1:24" ht="25.5" x14ac:dyDescent="0.2">
      <c r="A16" s="17">
        <f t="shared" si="0"/>
        <v>5</v>
      </c>
      <c r="B16" s="37" t="str">
        <f>VLOOKUP($N16,УЧАСТНИКИ!$A$2:$L$1105,3,FALSE)</f>
        <v>Федотов Артём</v>
      </c>
      <c r="C16" s="17" t="str">
        <f>VLOOKUP($N16,УЧАСТНИКИ!$A$2:$L$1105,4,FALSE)</f>
        <v>12.11.1991</v>
      </c>
      <c r="D16" s="17" t="str">
        <f>VLOOKUP($N16,УЧАСТНИКИ!$A$2:$L$1105,8,FALSE)</f>
        <v>МС</v>
      </c>
      <c r="E16" s="37" t="str">
        <f>VLOOKUP($N16,УЧАСТНИКИ!$A$2:$L$1105,5,FALSE)</f>
        <v xml:space="preserve">Ульяновская область </v>
      </c>
      <c r="F16" s="17">
        <f>VLOOKUP($N16,УЧАСТНИКИ!$A$2:$L$1105,7,FALSE)</f>
        <v>0</v>
      </c>
      <c r="G16" s="33" t="str">
        <f>VLOOKUP($N16,УЧАСТНИКИ!$A$2:$L$1105,11,FALSE)</f>
        <v xml:space="preserve"> ОГБУ  "ССШОР по легкой атлетике"</v>
      </c>
      <c r="H16" s="260">
        <v>4750</v>
      </c>
      <c r="I16" s="12" t="str">
        <f t="shared" si="1"/>
        <v>47,50</v>
      </c>
      <c r="J16" s="38"/>
      <c r="K16" s="22" t="str">
        <f t="shared" si="2"/>
        <v>КМС</v>
      </c>
      <c r="L16" s="33" t="s">
        <v>121</v>
      </c>
      <c r="M16" s="37" t="str">
        <f>VLOOKUP($N16,УЧАСТНИКИ!$A$2:$L$1105,10,FALSE)</f>
        <v>Краснобаев А.А., Мартьянов В.И.</v>
      </c>
      <c r="N16" s="212" t="s">
        <v>1091</v>
      </c>
    </row>
    <row r="17" spans="1:24" ht="38.25" x14ac:dyDescent="0.2">
      <c r="A17" s="17">
        <f t="shared" si="0"/>
        <v>6</v>
      </c>
      <c r="B17" s="37" t="str">
        <f>VLOOKUP($N17,УЧАСТНИКИ!$A$2:$L$1105,3,FALSE)</f>
        <v>Москвин Никита</v>
      </c>
      <c r="C17" s="17" t="str">
        <f>VLOOKUP($N17,УЧАСТНИКИ!$A$2:$L$1105,4,FALSE)</f>
        <v>08.03.1996</v>
      </c>
      <c r="D17" s="17" t="str">
        <f>VLOOKUP($N17,УЧАСТНИКИ!$A$2:$L$1105,8,FALSE)</f>
        <v>МС</v>
      </c>
      <c r="E17" s="37" t="str">
        <f>VLOOKUP($N17,УЧАСТНИКИ!$A$2:$L$1105,5,FALSE)</f>
        <v xml:space="preserve">Томская область </v>
      </c>
      <c r="F17" s="17">
        <f>VLOOKUP($N17,УЧАСТНИКИ!$A$2:$L$1105,7,FALSE)</f>
        <v>0</v>
      </c>
      <c r="G17" s="33" t="str">
        <f>VLOOKUP($N17,УЧАСТНИКИ!$A$2:$L$1105,11,FALSE)</f>
        <v xml:space="preserve"> МБУ ДО ДЮСШ №1 г.Томск, ОГАУ ТО СШОР, ТГУ</v>
      </c>
      <c r="H17" s="260">
        <v>4752</v>
      </c>
      <c r="I17" s="12" t="str">
        <f t="shared" si="1"/>
        <v>47,52</v>
      </c>
      <c r="J17" s="38"/>
      <c r="K17" s="22" t="str">
        <f t="shared" si="2"/>
        <v>КМС</v>
      </c>
      <c r="L17" s="33">
        <v>14</v>
      </c>
      <c r="M17" s="37" t="str">
        <f>VLOOKUP($N17,УЧАСТНИКИ!$A$2:$L$1105,10,FALSE)</f>
        <v>Михайловский А.В., Марченко Е.В.</v>
      </c>
      <c r="N17" s="212" t="s">
        <v>1141</v>
      </c>
    </row>
    <row r="18" spans="1:24" ht="38.25" x14ac:dyDescent="0.2">
      <c r="A18" s="17">
        <f t="shared" si="0"/>
        <v>7</v>
      </c>
      <c r="B18" s="37" t="str">
        <f>VLOOKUP($N18,УЧАСТНИКИ!$A$2:$L$1105,3,FALSE)</f>
        <v>Переметов Данил</v>
      </c>
      <c r="C18" s="17" t="str">
        <f>VLOOKUP($N18,УЧАСТНИКИ!$A$2:$L$1105,4,FALSE)</f>
        <v>18.03.1995</v>
      </c>
      <c r="D18" s="17" t="str">
        <f>VLOOKUP($N18,УЧАСТНИКИ!$A$2:$L$1105,8,FALSE)</f>
        <v>МС</v>
      </c>
      <c r="E18" s="37" t="str">
        <f>VLOOKUP($N18,УЧАСТНИКИ!$A$2:$L$1105,5,FALSE)</f>
        <v xml:space="preserve">Краснодарский край </v>
      </c>
      <c r="F18" s="17">
        <f>VLOOKUP($N18,УЧАСТНИКИ!$A$2:$L$1105,7,FALSE)</f>
        <v>0</v>
      </c>
      <c r="G18" s="33" t="str">
        <f>VLOOKUP($N18,УЧАСТНИКИ!$A$2:$L$1105,11,FALSE)</f>
        <v xml:space="preserve"> ГБУ КК  "РЦСП по легкой атлетике", МБУ СШОР  "Венец"</v>
      </c>
      <c r="H18" s="260">
        <v>4765</v>
      </c>
      <c r="I18" s="12" t="str">
        <f t="shared" si="1"/>
        <v>47,65</v>
      </c>
      <c r="J18" s="38"/>
      <c r="K18" s="22" t="str">
        <f t="shared" si="2"/>
        <v>КМС</v>
      </c>
      <c r="L18" s="33">
        <v>13</v>
      </c>
      <c r="M18" s="37" t="str">
        <f>VLOOKUP($N18,УЧАСТНИКИ!$A$2:$L$1105,10,FALSE)</f>
        <v>Курина Н.М.</v>
      </c>
      <c r="N18" s="212" t="s">
        <v>122</v>
      </c>
    </row>
    <row r="19" spans="1:24" ht="25.5" x14ac:dyDescent="0.2">
      <c r="A19" s="17">
        <f>RANK(H19,$H$12:$H$147,1)</f>
        <v>8</v>
      </c>
      <c r="B19" s="37" t="str">
        <f>VLOOKUP($N19,УЧАСТНИКИ!$A$2:$L$1105,3,FALSE)</f>
        <v>Разумов Дмитрий</v>
      </c>
      <c r="C19" s="17" t="str">
        <f>VLOOKUP($N19,УЧАСТНИКИ!$A$2:$L$1105,4,FALSE)</f>
        <v>19.08.1999</v>
      </c>
      <c r="D19" s="17" t="str">
        <f>VLOOKUP($N19,УЧАСТНИКИ!$A$2:$L$1105,8,FALSE)</f>
        <v>МС</v>
      </c>
      <c r="E19" s="37" t="str">
        <f>VLOOKUP($N19,УЧАСТНИКИ!$A$2:$L$1105,5,FALSE)</f>
        <v xml:space="preserve">Томская область </v>
      </c>
      <c r="F19" s="17">
        <f>VLOOKUP($N19,УЧАСТНИКИ!$A$2:$L$1105,7,FALSE)</f>
        <v>0</v>
      </c>
      <c r="G19" s="33" t="str">
        <f>VLOOKUP($N19,УЧАСТНИКИ!$A$2:$L$1105,11,FALSE)</f>
        <v xml:space="preserve"> МБУ ДО ДЮСШ №1 г.Томск, ОГАУ ТО СШОР</v>
      </c>
      <c r="H19" s="260">
        <v>4776</v>
      </c>
      <c r="I19" s="12" t="str">
        <f t="shared" si="1"/>
        <v>47,76</v>
      </c>
      <c r="J19" s="38"/>
      <c r="K19" s="22" t="str">
        <f>IF(H19&lt;=$O$11,"МСМК",IF(H19&lt;=$P$11,"МС",IF(H19&lt;=$Q$11,"КМС",IF(H19&lt;=$R$11,"1",IF(H19&lt;=$S$11,"2",IF(H19&lt;=$T$11,"3",IF(H19&lt;=$U$11,"1юн",IF(H19&lt;=$V$11,"2юн",IF(H19&lt;=$W$11,"3юн",IF(H19&gt;$W$11,"б/р"))))))))))</f>
        <v>КМС</v>
      </c>
      <c r="L19" s="33" t="s">
        <v>121</v>
      </c>
      <c r="M19" s="37" t="str">
        <f>VLOOKUP($N19,УЧАСТНИКИ!$A$2:$L$1105,10,FALSE)</f>
        <v>Андреев А.А., Сергеева Е.А., Геворкян Р.О.</v>
      </c>
      <c r="N19" s="276" t="s">
        <v>1142</v>
      </c>
    </row>
    <row r="20" spans="1:24" ht="38.25" x14ac:dyDescent="0.2">
      <c r="A20" s="17">
        <f>RANK(H20,$H$12:$H$147,1)</f>
        <v>9</v>
      </c>
      <c r="B20" s="37" t="str">
        <f>VLOOKUP($N20,УЧАСТНИКИ!$A$2:$L$1105,3,FALSE)</f>
        <v>Оленковичус Илья</v>
      </c>
      <c r="C20" s="17" t="str">
        <f>VLOOKUP($N20,УЧАСТНИКИ!$A$2:$L$1105,4,FALSE)</f>
        <v>28.12.1998</v>
      </c>
      <c r="D20" s="17" t="str">
        <f>VLOOKUP($N20,УЧАСТНИКИ!$A$2:$L$1105,8,FALSE)</f>
        <v>КМС</v>
      </c>
      <c r="E20" s="37" t="str">
        <f>VLOOKUP($N20,УЧАСТНИКИ!$A$2:$L$1105,5,FALSE)</f>
        <v xml:space="preserve">Санкт-Петербург </v>
      </c>
      <c r="F20" s="17">
        <f>VLOOKUP($N20,УЧАСТНИКИ!$A$2:$L$1105,7,FALSE)</f>
        <v>0</v>
      </c>
      <c r="G20" s="33" t="str">
        <f>VLOOKUP($N20,УЧАСТНИКИ!$A$2:$L$1105,11,FALSE)</f>
        <v xml:space="preserve"> ГБУ СШОР "Академия легкой атлетики Санкт-Петербурга"</v>
      </c>
      <c r="H20" s="260">
        <v>4793</v>
      </c>
      <c r="I20" s="12" t="str">
        <f t="shared" si="1"/>
        <v>47,93</v>
      </c>
      <c r="J20" s="38"/>
      <c r="K20" s="22" t="str">
        <f>IF(H20&lt;=$O$11,"МСМК",IF(H20&lt;=$P$11,"МС",IF(H20&lt;=$Q$11,"КМС",IF(H20&lt;=$R$11,"1",IF(H20&lt;=$S$11,"2",IF(H20&lt;=$T$11,"3",IF(H20&lt;=$U$11,"1юн",IF(H20&lt;=$V$11,"2юн",IF(H20&lt;=$W$11,"3юн",IF(H20&gt;$W$11,"б/р"))))))))))</f>
        <v>КМС</v>
      </c>
      <c r="L20" s="33" t="s">
        <v>121</v>
      </c>
      <c r="M20" s="37" t="str">
        <f>VLOOKUP($N20,УЧАСТНИКИ!$A$2:$L$1105,10,FALSE)</f>
        <v>Жубряков Г.Н., Никитина Н.Н.</v>
      </c>
      <c r="N20" s="212" t="s">
        <v>1</v>
      </c>
    </row>
    <row r="21" spans="1:24" ht="25.5" x14ac:dyDescent="0.2">
      <c r="A21" s="17">
        <f>RANK(H21,$H$12:$H$147,1)</f>
        <v>10</v>
      </c>
      <c r="B21" s="37" t="str">
        <f>VLOOKUP($N21,УЧАСТНИКИ!$A$2:$L$1105,3,FALSE)</f>
        <v>Ткалич Ярослав</v>
      </c>
      <c r="C21" s="17" t="str">
        <f>VLOOKUP($N21,УЧАСТНИКИ!$A$2:$L$1105,4,FALSE)</f>
        <v>05.06.1996</v>
      </c>
      <c r="D21" s="17" t="str">
        <f>VLOOKUP($N21,УЧАСТНИКИ!$A$2:$L$1105,8,FALSE)</f>
        <v>МС</v>
      </c>
      <c r="E21" s="37" t="str">
        <f>VLOOKUP($N21,УЧАСТНИКИ!$A$2:$L$1105,5,FALSE)</f>
        <v>Московская область Смоленская область</v>
      </c>
      <c r="F21" s="17">
        <f>VLOOKUP($N21,УЧАСТНИКИ!$A$2:$L$1105,7,FALSE)</f>
        <v>0</v>
      </c>
      <c r="G21" s="33" t="str">
        <f>VLOOKUP($N21,УЧАСТНИКИ!$A$2:$L$1105,11,FALSE)</f>
        <v>ВС МАУ "КСШОР", СОГБУ "СШОР им. Ф.Т. Михеенко"</v>
      </c>
      <c r="H21" s="260">
        <v>4796</v>
      </c>
      <c r="I21" s="12" t="str">
        <f t="shared" si="1"/>
        <v>47,96</v>
      </c>
      <c r="J21" s="38"/>
      <c r="K21" s="22" t="str">
        <f>IF(H21&lt;=$O$11,"МСМК",IF(H21&lt;=$P$11,"МС",IF(H21&lt;=$Q$11,"КМС",IF(H21&lt;=$R$11,"1",IF(H21&lt;=$S$11,"2",IF(H21&lt;=$T$11,"3",IF(H21&lt;=$U$11,"1юн",IF(H21&lt;=$V$11,"2юн",IF(H21&lt;=$W$11,"3юн",IF(H21&gt;$W$11,"б/р"))))))))))</f>
        <v>КМС</v>
      </c>
      <c r="L21" s="33" t="s">
        <v>121</v>
      </c>
      <c r="M21" s="37" t="str">
        <f>VLOOKUP($N21,УЧАСТНИКИ!$A$2:$L$1105,10,FALSE)</f>
        <v>Арсенов В.Д., Арсенова А.Е.</v>
      </c>
      <c r="N21" s="212" t="s">
        <v>1220</v>
      </c>
    </row>
    <row r="22" spans="1:24" ht="25.5" x14ac:dyDescent="0.2">
      <c r="A22" s="17">
        <f>RANK(H22,$H$12:$H$147,1)</f>
        <v>11</v>
      </c>
      <c r="B22" s="37" t="str">
        <f>VLOOKUP($N22,УЧАСТНИКИ!$A$2:$L$1105,3,FALSE)</f>
        <v>Нетяго Данил</v>
      </c>
      <c r="C22" s="17" t="str">
        <f>VLOOKUP($N22,УЧАСТНИКИ!$A$2:$L$1105,4,FALSE)</f>
        <v>09.07.2001</v>
      </c>
      <c r="D22" s="17" t="str">
        <f>VLOOKUP($N22,УЧАСТНИКИ!$A$2:$L$1105,8,FALSE)</f>
        <v>1</v>
      </c>
      <c r="E22" s="37" t="str">
        <f>VLOOKUP($N22,УЧАСТНИКИ!$A$2:$L$1105,5,FALSE)</f>
        <v xml:space="preserve">Сахалинская область </v>
      </c>
      <c r="F22" s="17">
        <f>VLOOKUP($N22,УЧАСТНИКИ!$A$2:$L$1105,7,FALSE)</f>
        <v>0</v>
      </c>
      <c r="G22" s="33" t="str">
        <f>VLOOKUP($N22,УЧАСТНИКИ!$A$2:$L$1105,11,FALSE)</f>
        <v xml:space="preserve"> ГБУ СШ летних видов спорта им.Э.М.Комнацкого</v>
      </c>
      <c r="H22" s="260">
        <v>4801</v>
      </c>
      <c r="I22" s="12" t="str">
        <f t="shared" si="1"/>
        <v>48,01</v>
      </c>
      <c r="J22" s="38"/>
      <c r="K22" s="22" t="str">
        <f>IF(H22&lt;=$O$11,"МСМК",IF(H22&lt;=$P$11,"МС",IF(H22&lt;=$Q$11,"КМС",IF(H22&lt;=$R$11,"1",IF(H22&lt;=$S$11,"2",IF(H22&lt;=$T$11,"3",IF(H22&lt;=$U$11,"1юн",IF(H22&lt;=$V$11,"2юн",IF(H22&lt;=$W$11,"3юн",IF(H22&gt;$W$11,"б/р"))))))))))</f>
        <v>КМС</v>
      </c>
      <c r="L22" s="33">
        <v>12</v>
      </c>
      <c r="M22" s="37" t="str">
        <f>VLOOKUP($N22,УЧАСТНИКИ!$A$2:$L$1105,10,FALSE)</f>
        <v>Жижикин А.Н., Воротыляк А.Н.</v>
      </c>
      <c r="N22" s="212" t="s">
        <v>1271</v>
      </c>
    </row>
    <row r="23" spans="1:24" ht="38.25" x14ac:dyDescent="0.2">
      <c r="A23" s="17">
        <f t="shared" si="0"/>
        <v>12</v>
      </c>
      <c r="B23" s="37" t="str">
        <f>VLOOKUP($N23,УЧАСТНИКИ!$A$2:$L$1105,3,FALSE)</f>
        <v>Колесов Кирилл</v>
      </c>
      <c r="C23" s="17" t="str">
        <f>VLOOKUP($N23,УЧАСТНИКИ!$A$2:$L$1105,4,FALSE)</f>
        <v>26.04.1998</v>
      </c>
      <c r="D23" s="17" t="str">
        <f>VLOOKUP($N23,УЧАСТНИКИ!$A$2:$L$1105,8,FALSE)</f>
        <v>МС</v>
      </c>
      <c r="E23" s="37" t="str">
        <f>VLOOKUP($N23,УЧАСТНИКИ!$A$2:$L$1105,5,FALSE)</f>
        <v xml:space="preserve">Санкт-Петербург </v>
      </c>
      <c r="F23" s="17">
        <f>VLOOKUP($N23,УЧАСТНИКИ!$A$2:$L$1105,7,FALSE)</f>
        <v>0</v>
      </c>
      <c r="G23" s="33" t="str">
        <f>VLOOKUP($N23,УЧАСТНИКИ!$A$2:$L$1105,11,FALSE)</f>
        <v xml:space="preserve"> СПб ГБУ ЦОП "ШВСМ по легкой атлетике", СПб ГБПОУ "УОР №1"</v>
      </c>
      <c r="H23" s="260">
        <v>4844</v>
      </c>
      <c r="I23" s="12" t="str">
        <f t="shared" si="1"/>
        <v>48,44</v>
      </c>
      <c r="J23" s="38"/>
      <c r="K23" s="22" t="str">
        <f t="shared" si="2"/>
        <v>КМС</v>
      </c>
      <c r="L23" s="33" t="s">
        <v>121</v>
      </c>
      <c r="M23" s="37" t="str">
        <f>VLOOKUP($N23,УЧАСТНИКИ!$A$2:$L$1105,10,FALSE)</f>
        <v>Климов А.Г.</v>
      </c>
      <c r="N23" s="212" t="s">
        <v>75</v>
      </c>
    </row>
    <row r="24" spans="1:24" ht="63.75" x14ac:dyDescent="0.2">
      <c r="A24" s="17">
        <f t="shared" si="0"/>
        <v>13</v>
      </c>
      <c r="B24" s="37" t="str">
        <f>VLOOKUP($N24,УЧАСТНИКИ!$A$2:$L$1105,3,FALSE)</f>
        <v>Рафилович Максим</v>
      </c>
      <c r="C24" s="17" t="str">
        <f>VLOOKUP($N24,УЧАСТНИКИ!$A$2:$L$1105,4,FALSE)</f>
        <v>07.12.1986</v>
      </c>
      <c r="D24" s="17" t="str">
        <f>VLOOKUP($N24,УЧАСТНИКИ!$A$2:$L$1105,8,FALSE)</f>
        <v>МС</v>
      </c>
      <c r="E24" s="37" t="str">
        <f>VLOOKUP($N24,УЧАСТНИКИ!$A$2:$L$1105,5,FALSE)</f>
        <v>Санкт-Петербург Вологодская область</v>
      </c>
      <c r="F24" s="17">
        <f>VLOOKUP($N24,УЧАСТНИКИ!$A$2:$L$1105,7,FALSE)</f>
        <v>0</v>
      </c>
      <c r="G24" s="33" t="str">
        <f>VLOOKUP($N24,УЧАСТНИКИ!$A$2:$L$1105,11,FALSE)</f>
        <v>Динамо СПб ГБУ ЦОП "ШВСМ по легкой атлетике", АУ ФКиС  ВО "ЦСП", АУ ФКИС ВО "СШ "Витязь"</v>
      </c>
      <c r="H24" s="260">
        <v>4852</v>
      </c>
      <c r="I24" s="12" t="str">
        <f t="shared" si="1"/>
        <v>48,52</v>
      </c>
      <c r="J24" s="38"/>
      <c r="K24" s="22" t="str">
        <f t="shared" si="2"/>
        <v>КМС</v>
      </c>
      <c r="L24" s="33">
        <v>11</v>
      </c>
      <c r="M24" s="37" t="str">
        <f>VLOOKUP($N24,УЧАСТНИКИ!$A$2:$L$1105,10,FALSE)</f>
        <v>Жубряков Г.Н., Селюцкий С.А.</v>
      </c>
      <c r="N24" s="212" t="s">
        <v>1199</v>
      </c>
    </row>
    <row r="25" spans="1:24" ht="51" x14ac:dyDescent="0.2">
      <c r="A25" s="17">
        <f t="shared" si="0"/>
        <v>14</v>
      </c>
      <c r="B25" s="37" t="str">
        <f>VLOOKUP($N25,УЧАСТНИКИ!$A$2:$L$1105,3,FALSE)</f>
        <v>Матвеев Никита</v>
      </c>
      <c r="C25" s="17" t="str">
        <f>VLOOKUP($N25,УЧАСТНИКИ!$A$2:$L$1105,4,FALSE)</f>
        <v>28.03.2000</v>
      </c>
      <c r="D25" s="17" t="str">
        <f>VLOOKUP($N25,УЧАСТНИКИ!$A$2:$L$1105,8,FALSE)</f>
        <v>КМС</v>
      </c>
      <c r="E25" s="37" t="str">
        <f>VLOOKUP($N25,УЧАСТНИКИ!$A$2:$L$1105,5,FALSE)</f>
        <v>Ямало-Ненецкий автономный округ Владимирская область</v>
      </c>
      <c r="F25" s="17">
        <f>VLOOKUP($N25,УЧАСТНИКИ!$A$2:$L$1105,7,FALSE)</f>
        <v>0</v>
      </c>
      <c r="G25" s="33" t="str">
        <f>VLOOKUP($N25,УЧАСТНИКИ!$A$2:$L$1105,11,FALSE)</f>
        <v xml:space="preserve"> МАУ ДО Пуровская районная СДЮСШОР  "Авангард", МБУ "СШОР №4"</v>
      </c>
      <c r="H25" s="260">
        <v>4872</v>
      </c>
      <c r="I25" s="12" t="str">
        <f t="shared" si="1"/>
        <v>48,72</v>
      </c>
      <c r="J25" s="38"/>
      <c r="K25" s="22" t="str">
        <f t="shared" si="2"/>
        <v>КМС</v>
      </c>
      <c r="L25" s="33">
        <v>10</v>
      </c>
      <c r="M25" s="37" t="str">
        <f>VLOOKUP($N25,УЧАСТНИКИ!$A$2:$L$1105,10,FALSE)</f>
        <v>Плотников П.Н., Хангельдиев Г.А., Плотников А.Н.</v>
      </c>
      <c r="N25" s="212" t="s">
        <v>1158</v>
      </c>
    </row>
    <row r="26" spans="1:24" ht="38.25" x14ac:dyDescent="0.2">
      <c r="A26" s="17">
        <f t="shared" si="0"/>
        <v>15</v>
      </c>
      <c r="B26" s="37" t="str">
        <f>VLOOKUP($N26,УЧАСТНИКИ!$A$2:$L$1105,3,FALSE)</f>
        <v>Филатов Михаил</v>
      </c>
      <c r="C26" s="17" t="str">
        <f>VLOOKUP($N26,УЧАСТНИКИ!$A$2:$L$1105,4,FALSE)</f>
        <v>01.07.1994</v>
      </c>
      <c r="D26" s="17" t="str">
        <f>VLOOKUP($N26,УЧАСТНИКИ!$A$2:$L$1105,8,FALSE)</f>
        <v>МС</v>
      </c>
      <c r="E26" s="37" t="str">
        <f>VLOOKUP($N26,УЧАСТНИКИ!$A$2:$L$1105,5,FALSE)</f>
        <v xml:space="preserve">Санкт-Петербург </v>
      </c>
      <c r="F26" s="17">
        <f>VLOOKUP($N26,УЧАСТНИКИ!$A$2:$L$1105,7,FALSE)</f>
        <v>0</v>
      </c>
      <c r="G26" s="33" t="str">
        <f>VLOOKUP($N26,УЧАСТНИКИ!$A$2:$L$1105,11,FALSE)</f>
        <v>Динамо ГБУ СШОР "Академия легкой атлетики Санкт-Петербурга"</v>
      </c>
      <c r="H26" s="260">
        <v>4873</v>
      </c>
      <c r="I26" s="12" t="str">
        <f t="shared" si="1"/>
        <v>48,73</v>
      </c>
      <c r="J26" s="38"/>
      <c r="K26" s="22" t="str">
        <f t="shared" si="2"/>
        <v>КМС</v>
      </c>
      <c r="L26" s="33">
        <v>9</v>
      </c>
      <c r="M26" s="37" t="str">
        <f>VLOOKUP($N26,УЧАСТНИКИ!$A$2:$L$1105,10,FALSE)</f>
        <v>Жубряков Г.Н.</v>
      </c>
      <c r="N26" s="212" t="s">
        <v>1204</v>
      </c>
    </row>
    <row r="27" spans="1:24" ht="25.5" x14ac:dyDescent="0.2">
      <c r="A27" s="17">
        <f t="shared" si="0"/>
        <v>16</v>
      </c>
      <c r="B27" s="265" t="str">
        <f>VLOOKUP($N27,УЧАСТНИКИ!$A$2:$L$1105,3,FALSE)</f>
        <v>Яковлев Всеволод</v>
      </c>
      <c r="C27" s="266" t="str">
        <f>VLOOKUP($N27,УЧАСТНИКИ!$A$2:$L$1105,4,FALSE)</f>
        <v>20.05.1996</v>
      </c>
      <c r="D27" s="266" t="str">
        <f>VLOOKUP($N27,УЧАСТНИКИ!$A$2:$L$1105,8,FALSE)</f>
        <v>КМС</v>
      </c>
      <c r="E27" s="265" t="str">
        <f>VLOOKUP($N27,УЧАСТНИКИ!$A$2:$L$1105,5,FALSE)</f>
        <v xml:space="preserve">Белгородская область </v>
      </c>
      <c r="F27" s="266">
        <f>VLOOKUP($N27,УЧАСТНИКИ!$A$2:$L$1105,7,FALSE)</f>
        <v>0</v>
      </c>
      <c r="G27" s="22" t="str">
        <f>VLOOKUP($N27,УЧАСТНИКИ!$A$2:$L$1105,11,FALSE)</f>
        <v>Динамо МБУ СШОР №3 г.Белгорода</v>
      </c>
      <c r="H27" s="275">
        <v>4887</v>
      </c>
      <c r="I27" s="12" t="str">
        <f t="shared" si="1"/>
        <v>48,87</v>
      </c>
      <c r="J27" s="38"/>
      <c r="K27" s="22" t="str">
        <f t="shared" si="2"/>
        <v>КМС</v>
      </c>
      <c r="L27" s="33">
        <v>8</v>
      </c>
      <c r="M27" s="265" t="str">
        <f>VLOOKUP($N27,УЧАСТНИКИ!$A$2:$L$1105,10,FALSE)</f>
        <v>Горлов А.Н.</v>
      </c>
      <c r="N27" s="212" t="s">
        <v>1272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38.25" x14ac:dyDescent="0.2">
      <c r="A28" s="17">
        <f t="shared" si="0"/>
        <v>17</v>
      </c>
      <c r="B28" s="37" t="str">
        <f>VLOOKUP($N28,УЧАСТНИКИ!$A$2:$L$1105,3,FALSE)</f>
        <v>Иванченко Антон</v>
      </c>
      <c r="C28" s="17" t="str">
        <f>VLOOKUP($N28,УЧАСТНИКИ!$A$2:$L$1105,4,FALSE)</f>
        <v>17.04.1997</v>
      </c>
      <c r="D28" s="17" t="str">
        <f>VLOOKUP($N28,УЧАСТНИКИ!$A$2:$L$1105,8,FALSE)</f>
        <v>КМС</v>
      </c>
      <c r="E28" s="37" t="str">
        <f>VLOOKUP($N28,УЧАСТНИКИ!$A$2:$L$1105,5,FALSE)</f>
        <v xml:space="preserve">Челябинская область </v>
      </c>
      <c r="F28" s="17">
        <f>VLOOKUP($N28,УЧАСТНИКИ!$A$2:$L$1105,7,FALSE)</f>
        <v>0</v>
      </c>
      <c r="G28" s="33" t="str">
        <f>VLOOKUP($N28,УЧАСТНИКИ!$A$2:$L$1105,11,FALSE)</f>
        <v xml:space="preserve"> МБУ СШОР № 2 по легкой атлетике имени Л.Н.Мосеева г.Челябинск</v>
      </c>
      <c r="H28" s="260">
        <v>4897</v>
      </c>
      <c r="I28" s="12" t="str">
        <f t="shared" si="1"/>
        <v>48,97</v>
      </c>
      <c r="J28" s="38"/>
      <c r="K28" s="22" t="str">
        <f t="shared" si="2"/>
        <v>КМС</v>
      </c>
      <c r="L28" s="33">
        <v>7</v>
      </c>
      <c r="M28" s="37" t="str">
        <f>VLOOKUP($N28,УЧАСТНИКИ!$A$2:$L$1105,10,FALSE)</f>
        <v>Медведев Ю.А., Ширяев В.А.</v>
      </c>
      <c r="N28" s="276" t="s">
        <v>1224</v>
      </c>
    </row>
    <row r="29" spans="1:24" ht="25.5" x14ac:dyDescent="0.2">
      <c r="A29" s="17">
        <f t="shared" si="0"/>
        <v>18</v>
      </c>
      <c r="B29" s="37" t="str">
        <f>VLOOKUP($N29,УЧАСТНИКИ!$A$2:$L$1105,3,FALSE)</f>
        <v>Мазный Богдан</v>
      </c>
      <c r="C29" s="17" t="str">
        <f>VLOOKUP($N29,УЧАСТНИКИ!$A$2:$L$1105,4,FALSE)</f>
        <v>26.10.1999</v>
      </c>
      <c r="D29" s="17" t="str">
        <f>VLOOKUP($N29,УЧАСТНИКИ!$A$2:$L$1105,8,FALSE)</f>
        <v>КМС</v>
      </c>
      <c r="E29" s="37" t="str">
        <f>VLOOKUP($N29,УЧАСТНИКИ!$A$2:$L$1105,5,FALSE)</f>
        <v xml:space="preserve">ЮФО (К) </v>
      </c>
      <c r="F29" s="17">
        <f>VLOOKUP($N29,УЧАСТНИКИ!$A$2:$L$1105,7,FALSE)</f>
        <v>0</v>
      </c>
      <c r="G29" s="33" t="str">
        <f>VLOOKUP($N29,УЧАСТНИКИ!$A$2:$L$1105,11,FALSE)</f>
        <v xml:space="preserve"> ГБУ РК "СШОР по легкой атлетике №1"</v>
      </c>
      <c r="H29" s="260">
        <v>4936</v>
      </c>
      <c r="I29" s="12" t="str">
        <f t="shared" si="1"/>
        <v>49,36</v>
      </c>
      <c r="J29" s="38"/>
      <c r="K29" s="22" t="str">
        <f t="shared" si="2"/>
        <v>КМС</v>
      </c>
      <c r="L29" s="33">
        <v>6</v>
      </c>
      <c r="M29" s="37" t="str">
        <f>VLOOKUP($N29,УЧАСТНИКИ!$A$2:$L$1105,10,FALSE)</f>
        <v>Дубовик А.И.</v>
      </c>
      <c r="N29" s="212" t="s">
        <v>1249</v>
      </c>
    </row>
    <row r="30" spans="1:24" ht="51" x14ac:dyDescent="0.2">
      <c r="A30" s="17">
        <f t="shared" si="0"/>
        <v>19</v>
      </c>
      <c r="B30" s="37" t="str">
        <f>VLOOKUP($N30,УЧАСТНИКИ!$A$2:$L$1105,3,FALSE)</f>
        <v>Шаров Егор</v>
      </c>
      <c r="C30" s="17" t="str">
        <f>VLOOKUP($N30,УЧАСТНИКИ!$A$2:$L$1105,4,FALSE)</f>
        <v>16.12.1988</v>
      </c>
      <c r="D30" s="17" t="str">
        <f>VLOOKUP($N30,УЧАСТНИКИ!$A$2:$L$1105,8,FALSE)</f>
        <v>ЗМС</v>
      </c>
      <c r="E30" s="37" t="str">
        <f>VLOOKUP($N30,УЧАСТНИКИ!$A$2:$L$1105,5,FALSE)</f>
        <v>Свердловская область Алтайский край</v>
      </c>
      <c r="F30" s="17">
        <f>VLOOKUP($N30,УЧАСТНИКИ!$A$2:$L$1105,7,FALSE)</f>
        <v>0</v>
      </c>
      <c r="G30" s="33" t="str">
        <f>VLOOKUP($N30,УЧАСТНИКИ!$A$2:$L$1105,11,FALSE)</f>
        <v xml:space="preserve"> ЦП СПСО ,,Родник"(г. Екатеринбург), КГБ ПОУ "Алтайское училище олимпийского резерва"</v>
      </c>
      <c r="H30" s="260">
        <v>4970</v>
      </c>
      <c r="I30" s="12" t="str">
        <f t="shared" si="1"/>
        <v>49,70</v>
      </c>
      <c r="J30" s="38"/>
      <c r="K30" s="22" t="str">
        <f t="shared" si="2"/>
        <v>КМС</v>
      </c>
      <c r="L30" s="33" t="s">
        <v>121</v>
      </c>
      <c r="M30" s="37" t="str">
        <f>VLOOKUP($N30,УЧАСТНИКИ!$A$2:$L$1105,10,FALSE)</f>
        <v>Мануйлов С.И., Кавешников Б.В.</v>
      </c>
      <c r="N30" s="212" t="s">
        <v>1173</v>
      </c>
    </row>
    <row r="31" spans="1:24" ht="25.5" x14ac:dyDescent="0.2">
      <c r="A31" s="17">
        <f t="shared" si="0"/>
        <v>20</v>
      </c>
      <c r="B31" s="37" t="str">
        <f>VLOOKUP($N31,УЧАСТНИКИ!$A$2:$L$1105,3,FALSE)</f>
        <v>Фурса Тимур</v>
      </c>
      <c r="C31" s="17" t="str">
        <f>VLOOKUP($N31,УЧАСТНИКИ!$A$2:$L$1105,4,FALSE)</f>
        <v>15.01.2001</v>
      </c>
      <c r="D31" s="17" t="str">
        <f>VLOOKUP($N31,УЧАСТНИКИ!$A$2:$L$1105,8,FALSE)</f>
        <v>1</v>
      </c>
      <c r="E31" s="37" t="str">
        <f>VLOOKUP($N31,УЧАСТНИКИ!$A$2:$L$1105,5,FALSE)</f>
        <v xml:space="preserve">ЮФО (К) </v>
      </c>
      <c r="F31" s="17">
        <f>VLOOKUP($N31,УЧАСТНИКИ!$A$2:$L$1105,7,FALSE)</f>
        <v>0</v>
      </c>
      <c r="G31" s="33" t="str">
        <f>VLOOKUP($N31,УЧАСТНИКИ!$A$2:$L$1105,11,FALSE)</f>
        <v xml:space="preserve"> ГБУ РК "СШОР по легкой атлетике №1"</v>
      </c>
      <c r="H31" s="260">
        <v>4991</v>
      </c>
      <c r="I31" s="12" t="str">
        <f t="shared" si="1"/>
        <v>49,91</v>
      </c>
      <c r="J31" s="38"/>
      <c r="K31" s="22" t="str">
        <f t="shared" si="2"/>
        <v>1</v>
      </c>
      <c r="L31" s="33" t="s">
        <v>121</v>
      </c>
      <c r="M31" s="37" t="str">
        <f>VLOOKUP($N31,УЧАСТНИКИ!$A$2:$L$1105,10,FALSE)</f>
        <v>Дубовик А.И.</v>
      </c>
      <c r="N31" s="212" t="s">
        <v>1254</v>
      </c>
    </row>
    <row r="32" spans="1:24" ht="25.5" x14ac:dyDescent="0.2">
      <c r="A32" s="17">
        <f t="shared" si="0"/>
        <v>21</v>
      </c>
      <c r="B32" s="37" t="str">
        <f>VLOOKUP($N32,УЧАСТНИКИ!$A$2:$L$1105,3,FALSE)</f>
        <v>Кайибанда Иван</v>
      </c>
      <c r="C32" s="17" t="str">
        <f>VLOOKUP($N32,УЧАСТНИКИ!$A$2:$L$1105,4,FALSE)</f>
        <v>06.02.2001</v>
      </c>
      <c r="D32" s="17" t="str">
        <f>VLOOKUP($N32,УЧАСТНИКИ!$A$2:$L$1105,8,FALSE)</f>
        <v>КМС</v>
      </c>
      <c r="E32" s="37" t="str">
        <f>VLOOKUP($N32,УЧАСТНИКИ!$A$2:$L$1105,5,FALSE)</f>
        <v xml:space="preserve">Ростовская область </v>
      </c>
      <c r="F32" s="17">
        <f>VLOOKUP($N32,УЧАСТНИКИ!$A$2:$L$1105,7,FALSE)</f>
        <v>0</v>
      </c>
      <c r="G32" s="33" t="str">
        <f>VLOOKUP($N32,УЧАСТНИКИ!$A$2:$L$1105,11,FALSE)</f>
        <v xml:space="preserve"> ГБПОУ РО "РОУОР" г.Ростов-на-Дону</v>
      </c>
      <c r="H32" s="260">
        <v>5058</v>
      </c>
      <c r="I32" s="12" t="str">
        <f t="shared" si="1"/>
        <v>50,58</v>
      </c>
      <c r="J32" s="38"/>
      <c r="K32" s="22" t="str">
        <f t="shared" si="2"/>
        <v>1</v>
      </c>
      <c r="L32" s="33">
        <v>5</v>
      </c>
      <c r="M32" s="37" t="str">
        <f>VLOOKUP($N32,УЧАСТНИКИ!$A$2:$L$1105,10,FALSE)</f>
        <v>Солянкин И.П., Коваленко А.В.</v>
      </c>
      <c r="N32" s="212" t="s">
        <v>1148</v>
      </c>
    </row>
    <row r="33" spans="1:14" ht="25.5" x14ac:dyDescent="0.2">
      <c r="A33" s="17">
        <f t="shared" si="0"/>
        <v>22</v>
      </c>
      <c r="B33" s="37" t="str">
        <f>VLOOKUP($N33,УЧАСТНИКИ!$A$2:$L$1105,3,FALSE)</f>
        <v>Новосельцев Денис</v>
      </c>
      <c r="C33" s="17" t="str">
        <f>VLOOKUP($N33,УЧАСТНИКИ!$A$2:$L$1105,4,FALSE)</f>
        <v>19.09.2003</v>
      </c>
      <c r="D33" s="17" t="str">
        <f>VLOOKUP($N33,УЧАСТНИКИ!$A$2:$L$1105,8,FALSE)</f>
        <v>КМС</v>
      </c>
      <c r="E33" s="37" t="str">
        <f>VLOOKUP($N33,УЧАСТНИКИ!$A$2:$L$1105,5,FALSE)</f>
        <v xml:space="preserve">Ростовская область </v>
      </c>
      <c r="F33" s="17">
        <f>VLOOKUP($N33,УЧАСТНИКИ!$A$2:$L$1105,7,FALSE)</f>
        <v>0</v>
      </c>
      <c r="G33" s="33" t="str">
        <f>VLOOKUP($N33,УЧАСТНИКИ!$A$2:$L$1105,11,FALSE)</f>
        <v xml:space="preserve"> МБУ ДО  "ДЮСШ №1" г.Ростов-на-Дону</v>
      </c>
      <c r="H33" s="260">
        <v>5091</v>
      </c>
      <c r="I33" s="12" t="str">
        <f t="shared" si="1"/>
        <v>50,91</v>
      </c>
      <c r="J33" s="38"/>
      <c r="K33" s="22" t="str">
        <f t="shared" si="2"/>
        <v>1</v>
      </c>
      <c r="L33" s="33" t="s">
        <v>121</v>
      </c>
      <c r="M33" s="37" t="str">
        <f>VLOOKUP($N33,УЧАСТНИКИ!$A$2:$L$1105,10,FALSE)</f>
        <v>Бахмацкий М.В., Солянкин И.П.</v>
      </c>
      <c r="N33" s="212" t="s">
        <v>1153</v>
      </c>
    </row>
    <row r="34" spans="1:14" ht="25.5" x14ac:dyDescent="0.2">
      <c r="A34" s="17">
        <f t="shared" si="0"/>
        <v>23</v>
      </c>
      <c r="B34" s="37" t="str">
        <f>VLOOKUP($N34,УЧАСТНИКИ!$A$2:$L$1105,3,FALSE)</f>
        <v>Ратахин Даниил</v>
      </c>
      <c r="C34" s="17" t="str">
        <f>VLOOKUP($N34,УЧАСТНИКИ!$A$2:$L$1105,4,FALSE)</f>
        <v>29.12.2000</v>
      </c>
      <c r="D34" s="17" t="str">
        <f>VLOOKUP($N34,УЧАСТНИКИ!$A$2:$L$1105,8,FALSE)</f>
        <v>1</v>
      </c>
      <c r="E34" s="37" t="str">
        <f>VLOOKUP($N34,УЧАСТНИКИ!$A$2:$L$1105,5,FALSE)</f>
        <v xml:space="preserve">Томская область </v>
      </c>
      <c r="F34" s="17">
        <f>VLOOKUP($N34,УЧАСТНИКИ!$A$2:$L$1105,7,FALSE)</f>
        <v>0</v>
      </c>
      <c r="G34" s="33" t="str">
        <f>VLOOKUP($N34,УЧАСТНИКИ!$A$2:$L$1105,11,FALSE)</f>
        <v xml:space="preserve"> МБУ ДО ДЮСШ №1 г.Томск</v>
      </c>
      <c r="H34" s="260">
        <v>5141</v>
      </c>
      <c r="I34" s="12" t="str">
        <f>IF(H34=0,0,CONCATENATE(MID(H34,1,2),",",MID(H34,3,2)))</f>
        <v>51,41</v>
      </c>
      <c r="J34" s="38"/>
      <c r="K34" s="22" t="str">
        <f t="shared" si="2"/>
        <v>1</v>
      </c>
      <c r="L34" s="33" t="s">
        <v>121</v>
      </c>
      <c r="M34" s="37" t="str">
        <f>VLOOKUP($N34,УЧАСТНИКИ!$A$2:$L$1105,10,FALSE)</f>
        <v>Соколенко Е.В.</v>
      </c>
      <c r="N34" s="212" t="s">
        <v>1143</v>
      </c>
    </row>
    <row r="35" spans="1:14" x14ac:dyDescent="0.2">
      <c r="A35" s="17">
        <f t="shared" si="0"/>
        <v>24</v>
      </c>
      <c r="B35" s="37" t="str">
        <f>VLOOKUP($N35,УЧАСТНИКИ!$A$2:$L$1105,3,FALSE)</f>
        <v>Проскурин Никита</v>
      </c>
      <c r="C35" s="17" t="str">
        <f>VLOOKUP($N35,УЧАСТНИКИ!$A$2:$L$1105,4,FALSE)</f>
        <v>14.06.1997</v>
      </c>
      <c r="D35" s="17" t="str">
        <f>VLOOKUP($N35,УЧАСТНИКИ!$A$2:$L$1105,8,FALSE)</f>
        <v>КМС</v>
      </c>
      <c r="E35" s="37" t="str">
        <f>VLOOKUP($N35,УЧАСТНИКИ!$A$2:$L$1105,5,FALSE)</f>
        <v xml:space="preserve">Курская область </v>
      </c>
      <c r="F35" s="17">
        <f>VLOOKUP($N35,УЧАСТНИКИ!$A$2:$L$1105,7,FALSE)</f>
        <v>0</v>
      </c>
      <c r="G35" s="33" t="str">
        <f>VLOOKUP($N35,УЧАСТНИКИ!$A$2:$L$1105,11,FALSE)</f>
        <v xml:space="preserve"> ОБУ СШОР "Урожай"</v>
      </c>
      <c r="H35" s="260">
        <v>5196</v>
      </c>
      <c r="I35" s="12" t="str">
        <f>IF(H35=0,0,CONCATENATE(MID(H35,1,2),",",MID(H35,3,2)))</f>
        <v>51,96</v>
      </c>
      <c r="J35" s="38"/>
      <c r="K35" s="22" t="str">
        <f t="shared" si="2"/>
        <v>1</v>
      </c>
      <c r="L35" s="33" t="s">
        <v>121</v>
      </c>
      <c r="M35" s="37" t="str">
        <f>VLOOKUP($N35,УЧАСТНИКИ!$A$2:$L$1105,10,FALSE)</f>
        <v>Шаева Т.И.</v>
      </c>
      <c r="N35" s="212" t="s">
        <v>1242</v>
      </c>
    </row>
    <row r="36" spans="1:14" ht="38.25" x14ac:dyDescent="0.2">
      <c r="A36" s="17"/>
      <c r="B36" s="37" t="str">
        <f>VLOOKUP($N36,УЧАСТНИКИ!$A$2:$L$1105,3,FALSE)</f>
        <v>Ламков Арсен</v>
      </c>
      <c r="C36" s="17" t="str">
        <f>VLOOKUP($N36,УЧАСТНИКИ!$A$2:$L$1105,4,FALSE)</f>
        <v>05.05.1999</v>
      </c>
      <c r="D36" s="17" t="str">
        <f>VLOOKUP($N36,УЧАСТНИКИ!$A$2:$L$1105,8,FALSE)</f>
        <v>КМС</v>
      </c>
      <c r="E36" s="37" t="str">
        <f>VLOOKUP($N36,УЧАСТНИКИ!$A$2:$L$1105,5,FALSE)</f>
        <v>Ставропольский край Карачаево-Черкесская республика</v>
      </c>
      <c r="F36" s="17">
        <f>VLOOKUP($N36,УЧАСТНИКИ!$A$2:$L$1105,7,FALSE)</f>
        <v>0</v>
      </c>
      <c r="G36" s="33" t="str">
        <f>VLOOKUP($N36,УЧАСТНИКИ!$A$2:$L$1105,11,FALSE)</f>
        <v xml:space="preserve"> ГБУ СК "СШОР по легкой атлетике"</v>
      </c>
      <c r="H36" s="260"/>
      <c r="I36" s="12" t="s">
        <v>1319</v>
      </c>
      <c r="J36" s="38"/>
      <c r="K36" s="22"/>
      <c r="L36" s="33"/>
      <c r="M36" s="37" t="str">
        <f>VLOOKUP($N36,УЧАСТНИКИ!$A$2:$L$1105,10,FALSE)</f>
        <v>Титаренко И.Г., Кувалдина Т.В.</v>
      </c>
      <c r="N36" s="212" t="s">
        <v>1182</v>
      </c>
    </row>
    <row r="37" spans="1:14" ht="13.15" customHeight="1" x14ac:dyDescent="0.2">
      <c r="A37" s="17"/>
      <c r="C37" s="257"/>
      <c r="D37" s="257"/>
      <c r="I37" s="257"/>
      <c r="J37" s="257"/>
      <c r="L37" s="33"/>
    </row>
    <row r="38" spans="1:14" ht="13.15" customHeight="1" x14ac:dyDescent="0.2">
      <c r="A38" s="17"/>
      <c r="C38" s="257"/>
      <c r="D38" s="257"/>
      <c r="I38" s="257"/>
      <c r="J38" s="257"/>
    </row>
    <row r="39" spans="1:14" x14ac:dyDescent="0.2">
      <c r="A39" s="262" t="s">
        <v>179</v>
      </c>
      <c r="B39" s="206"/>
      <c r="C39" s="121"/>
      <c r="D39" s="121"/>
      <c r="E39" s="206"/>
      <c r="F39" s="206"/>
      <c r="G39" s="262" t="s">
        <v>180</v>
      </c>
      <c r="I39" s="257"/>
      <c r="J39" s="257"/>
    </row>
    <row r="40" spans="1:14" x14ac:dyDescent="0.2">
      <c r="A40" s="262"/>
      <c r="B40" s="206"/>
      <c r="C40" s="121"/>
      <c r="D40" s="121"/>
      <c r="E40" s="206"/>
      <c r="F40" s="206"/>
      <c r="G40" s="262"/>
      <c r="I40" s="257"/>
      <c r="J40" s="257"/>
    </row>
    <row r="41" spans="1:14" x14ac:dyDescent="0.2">
      <c r="A41" s="262"/>
      <c r="B41" s="206"/>
      <c r="C41" s="121"/>
      <c r="D41" s="121"/>
      <c r="E41" s="206"/>
      <c r="F41" s="206"/>
      <c r="G41" s="262"/>
      <c r="I41" s="257"/>
      <c r="J41" s="257"/>
    </row>
    <row r="42" spans="1:14" x14ac:dyDescent="0.2">
      <c r="A42" s="262" t="s">
        <v>181</v>
      </c>
      <c r="B42" s="206"/>
      <c r="C42" s="121"/>
      <c r="D42" s="121"/>
      <c r="E42" s="206"/>
      <c r="F42" s="206"/>
      <c r="G42" s="262" t="s">
        <v>182</v>
      </c>
      <c r="I42" s="257"/>
      <c r="J42" s="257"/>
    </row>
    <row r="43" spans="1:14" ht="13.15" customHeight="1" x14ac:dyDescent="0.2">
      <c r="A43" s="17"/>
      <c r="C43" s="257"/>
      <c r="D43" s="257"/>
      <c r="I43" s="257"/>
      <c r="J43" s="257"/>
    </row>
    <row r="44" spans="1:14" ht="13.15" customHeight="1" x14ac:dyDescent="0.2">
      <c r="A44" s="17"/>
      <c r="C44" s="257"/>
      <c r="D44" s="257"/>
      <c r="I44" s="257"/>
      <c r="J44" s="257"/>
    </row>
    <row r="45" spans="1:14" ht="13.15" customHeight="1" x14ac:dyDescent="0.2">
      <c r="A45" s="17"/>
      <c r="C45" s="257"/>
      <c r="D45" s="257"/>
      <c r="I45" s="257"/>
      <c r="J45" s="257"/>
    </row>
    <row r="46" spans="1:14" ht="13.15" customHeight="1" x14ac:dyDescent="0.2">
      <c r="A46" s="17"/>
      <c r="C46" s="257"/>
      <c r="D46" s="257"/>
      <c r="I46" s="257"/>
      <c r="J46" s="257"/>
    </row>
    <row r="47" spans="1:14" ht="13.15" customHeight="1" x14ac:dyDescent="0.2">
      <c r="A47" s="17"/>
      <c r="C47" s="257"/>
      <c r="D47" s="257"/>
      <c r="I47" s="257"/>
      <c r="J47" s="257"/>
    </row>
    <row r="48" spans="1:14" ht="13.15" customHeight="1" x14ac:dyDescent="0.2">
      <c r="A48" s="17"/>
      <c r="C48" s="257"/>
      <c r="D48" s="257"/>
      <c r="I48" s="257"/>
      <c r="J48" s="257"/>
    </row>
    <row r="49" spans="1:10" ht="13.15" customHeight="1" x14ac:dyDescent="0.2">
      <c r="A49" s="17"/>
      <c r="C49" s="257"/>
      <c r="D49" s="257"/>
      <c r="I49" s="257"/>
      <c r="J49" s="257"/>
    </row>
    <row r="50" spans="1:10" ht="13.15" customHeight="1" x14ac:dyDescent="0.2">
      <c r="A50" s="17"/>
      <c r="C50" s="257"/>
      <c r="D50" s="257"/>
      <c r="I50" s="257"/>
      <c r="J50" s="257"/>
    </row>
    <row r="51" spans="1:10" ht="13.15" customHeight="1" x14ac:dyDescent="0.2">
      <c r="A51" s="17"/>
      <c r="C51" s="257"/>
      <c r="D51" s="257"/>
      <c r="I51" s="257"/>
      <c r="J51" s="257"/>
    </row>
    <row r="52" spans="1:10" ht="13.15" customHeight="1" x14ac:dyDescent="0.2">
      <c r="A52" s="17"/>
      <c r="C52" s="257"/>
      <c r="D52" s="257"/>
      <c r="I52" s="257"/>
      <c r="J52" s="257"/>
    </row>
    <row r="53" spans="1:10" ht="13.15" customHeight="1" x14ac:dyDescent="0.2">
      <c r="A53" s="17"/>
      <c r="C53" s="257"/>
      <c r="D53" s="257"/>
      <c r="I53" s="257"/>
      <c r="J53" s="257"/>
    </row>
    <row r="54" spans="1:10" ht="13.15" customHeight="1" x14ac:dyDescent="0.2">
      <c r="A54" s="17"/>
      <c r="C54" s="257"/>
      <c r="D54" s="257"/>
      <c r="I54" s="257"/>
      <c r="J54" s="257"/>
    </row>
    <row r="55" spans="1:10" ht="13.15" customHeight="1" x14ac:dyDescent="0.2">
      <c r="A55" s="17"/>
      <c r="C55" s="257"/>
      <c r="D55" s="257"/>
      <c r="I55" s="257"/>
      <c r="J55" s="257"/>
    </row>
    <row r="56" spans="1:10" ht="13.15" customHeight="1" x14ac:dyDescent="0.2">
      <c r="A56" s="17"/>
      <c r="C56" s="257"/>
      <c r="D56" s="257"/>
      <c r="I56" s="257"/>
      <c r="J56" s="257"/>
    </row>
    <row r="57" spans="1:10" ht="13.15" customHeight="1" x14ac:dyDescent="0.2">
      <c r="A57" s="17"/>
      <c r="C57" s="257"/>
      <c r="D57" s="257"/>
      <c r="I57" s="257"/>
      <c r="J57" s="257"/>
    </row>
    <row r="58" spans="1:10" ht="13.15" customHeight="1" x14ac:dyDescent="0.2">
      <c r="A58" s="17"/>
      <c r="C58" s="257"/>
      <c r="D58" s="257"/>
      <c r="I58" s="257"/>
      <c r="J58" s="257"/>
    </row>
    <row r="59" spans="1:10" ht="13.15" customHeight="1" x14ac:dyDescent="0.2">
      <c r="A59" s="17"/>
      <c r="C59" s="257"/>
      <c r="D59" s="257"/>
      <c r="I59" s="257"/>
      <c r="J59" s="257"/>
    </row>
    <row r="60" spans="1:10" ht="13.15" customHeight="1" x14ac:dyDescent="0.2">
      <c r="A60" s="17"/>
      <c r="C60" s="257"/>
      <c r="D60" s="257"/>
      <c r="I60" s="257"/>
      <c r="J60" s="257"/>
    </row>
    <row r="61" spans="1:10" ht="13.15" customHeight="1" x14ac:dyDescent="0.2">
      <c r="A61" s="257"/>
      <c r="C61" s="257"/>
      <c r="D61" s="257"/>
      <c r="I61" s="257"/>
      <c r="J61" s="257"/>
    </row>
    <row r="62" spans="1:10" x14ac:dyDescent="0.2">
      <c r="A62" s="257"/>
      <c r="C62" s="257"/>
      <c r="D62" s="257"/>
      <c r="I62" s="257"/>
      <c r="J62" s="257"/>
    </row>
    <row r="63" spans="1:10" x14ac:dyDescent="0.2">
      <c r="A63" s="257"/>
      <c r="C63" s="257"/>
      <c r="D63" s="257"/>
      <c r="I63" s="257"/>
      <c r="J63" s="257"/>
    </row>
    <row r="64" spans="1:10" x14ac:dyDescent="0.2">
      <c r="A64" s="257"/>
      <c r="C64" s="257"/>
      <c r="D64" s="257"/>
      <c r="I64" s="257"/>
      <c r="J64" s="257"/>
    </row>
    <row r="65" spans="1:10" x14ac:dyDescent="0.2">
      <c r="A65" s="257"/>
      <c r="C65" s="257"/>
      <c r="D65" s="257"/>
      <c r="I65" s="257"/>
      <c r="J65" s="257"/>
    </row>
    <row r="66" spans="1:10" x14ac:dyDescent="0.2">
      <c r="A66" s="257"/>
      <c r="C66" s="257"/>
      <c r="D66" s="257"/>
      <c r="I66" s="257"/>
      <c r="J66" s="257"/>
    </row>
    <row r="67" spans="1:10" x14ac:dyDescent="0.2">
      <c r="A67" s="257"/>
      <c r="C67" s="257"/>
      <c r="D67" s="257"/>
      <c r="I67" s="257"/>
      <c r="J67" s="257"/>
    </row>
    <row r="68" spans="1:10" x14ac:dyDescent="0.2">
      <c r="A68" s="257"/>
      <c r="C68" s="257"/>
      <c r="D68" s="257"/>
      <c r="I68" s="257"/>
      <c r="J68" s="257"/>
    </row>
    <row r="69" spans="1:10" x14ac:dyDescent="0.2">
      <c r="A69" s="257"/>
      <c r="C69" s="257"/>
      <c r="D69" s="257"/>
      <c r="I69" s="257"/>
      <c r="J69" s="257"/>
    </row>
    <row r="70" spans="1:10" x14ac:dyDescent="0.2">
      <c r="A70" s="257"/>
      <c r="C70" s="257"/>
      <c r="D70" s="257"/>
      <c r="I70" s="257"/>
      <c r="J70" s="257"/>
    </row>
    <row r="71" spans="1:10" x14ac:dyDescent="0.2">
      <c r="A71" s="257"/>
      <c r="C71" s="257"/>
      <c r="D71" s="257"/>
      <c r="I71" s="257"/>
      <c r="J71" s="257"/>
    </row>
    <row r="72" spans="1:10" x14ac:dyDescent="0.2">
      <c r="A72" s="257"/>
      <c r="C72" s="257"/>
      <c r="D72" s="257"/>
      <c r="I72" s="257"/>
      <c r="J72" s="257"/>
    </row>
    <row r="73" spans="1:10" x14ac:dyDescent="0.2">
      <c r="A73" s="257"/>
      <c r="C73" s="257"/>
      <c r="D73" s="257"/>
      <c r="I73" s="257"/>
      <c r="J73" s="257"/>
    </row>
    <row r="74" spans="1:10" x14ac:dyDescent="0.2">
      <c r="A74" s="257"/>
      <c r="C74" s="257"/>
      <c r="D74" s="257"/>
      <c r="I74" s="257"/>
      <c r="J74" s="257"/>
    </row>
    <row r="75" spans="1:10" x14ac:dyDescent="0.2">
      <c r="A75" s="257"/>
      <c r="C75" s="257"/>
      <c r="D75" s="257"/>
      <c r="I75" s="257"/>
      <c r="J75" s="257"/>
    </row>
    <row r="76" spans="1:10" x14ac:dyDescent="0.2">
      <c r="A76" s="257"/>
      <c r="C76" s="257"/>
      <c r="D76" s="257"/>
      <c r="I76" s="257"/>
      <c r="J76" s="257"/>
    </row>
    <row r="77" spans="1:10" x14ac:dyDescent="0.2">
      <c r="A77" s="257"/>
      <c r="C77" s="257"/>
      <c r="D77" s="257"/>
      <c r="I77" s="257"/>
      <c r="J77" s="257"/>
    </row>
    <row r="78" spans="1:10" x14ac:dyDescent="0.2">
      <c r="A78" s="13"/>
    </row>
    <row r="79" spans="1:10" x14ac:dyDescent="0.2">
      <c r="A79" s="13"/>
    </row>
    <row r="80" spans="1:10" x14ac:dyDescent="0.2">
      <c r="A80" s="13"/>
    </row>
  </sheetData>
  <sortState ref="A19:Z22">
    <sortCondition ref="A18"/>
  </sortState>
  <mergeCells count="7">
    <mergeCell ref="A6:M6"/>
    <mergeCell ref="A7:M7"/>
    <mergeCell ref="A1:M1"/>
    <mergeCell ref="A2:M2"/>
    <mergeCell ref="A3:M3"/>
    <mergeCell ref="A4:M4"/>
    <mergeCell ref="A5:M5"/>
  </mergeCells>
  <phoneticPr fontId="1" type="noConversion"/>
  <printOptions horizontalCentered="1"/>
  <pageMargins left="0.25" right="0.25" top="0.75" bottom="0.75" header="0.3" footer="0.3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indexed="15"/>
  </sheetPr>
  <dimension ref="A1:X100"/>
  <sheetViews>
    <sheetView zoomScale="110" zoomScaleNormal="110" zoomScaleSheetLayoutView="70" workbookViewId="0">
      <selection activeCell="D58" sqref="D58"/>
    </sheetView>
  </sheetViews>
  <sheetFormatPr defaultColWidth="8.28515625" defaultRowHeight="12.75" outlineLevelCol="1" x14ac:dyDescent="0.2"/>
  <cols>
    <col min="1" max="1" width="6.28515625" style="24" customWidth="1"/>
    <col min="2" max="2" width="20.140625" style="9" customWidth="1"/>
    <col min="3" max="3" width="9.28515625" style="13" bestFit="1" customWidth="1"/>
    <col min="4" max="4" width="8.140625" style="13" customWidth="1"/>
    <col min="5" max="5" width="23" style="9" customWidth="1"/>
    <col min="6" max="6" width="8.28515625" style="9" hidden="1" customWidth="1"/>
    <col min="7" max="7" width="24.140625" style="9" customWidth="1"/>
    <col min="8" max="8" width="15" style="9" hidden="1" customWidth="1" outlineLevel="1"/>
    <col min="9" max="9" width="9.7109375" style="13" customWidth="1" collapsed="1"/>
    <col min="10" max="10" width="11.7109375" style="9" bestFit="1" customWidth="1"/>
    <col min="11" max="11" width="8.42578125" style="17" customWidth="1"/>
    <col min="12" max="12" width="31.42578125" style="9" customWidth="1"/>
    <col min="13" max="14" width="8.28515625" style="9" hidden="1" customWidth="1" outlineLevel="1"/>
    <col min="15" max="22" width="8.140625" style="9" hidden="1" customWidth="1" outlineLevel="1"/>
    <col min="23" max="23" width="3.42578125" style="9" hidden="1" customWidth="1" outlineLevel="1"/>
    <col min="24" max="24" width="0" style="9" hidden="1" customWidth="1" collapsed="1"/>
    <col min="25" max="26" width="0" style="9" hidden="1" customWidth="1"/>
    <col min="27" max="16384" width="8.28515625" style="9"/>
  </cols>
  <sheetData>
    <row r="1" spans="1:24" x14ac:dyDescent="0.2">
      <c r="A1" s="309" t="str">
        <f>Name_1</f>
        <v>МИНИСТЕРСТВО ФИЗИЧЕСКОЙ КУЛЬТУРЫ И СПОРТА РОССИЙСКОЙ ФЕДЕРАЦИИ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S1" s="10"/>
      <c r="T1" s="10"/>
      <c r="U1" s="11"/>
    </row>
    <row r="2" spans="1:24" x14ac:dyDescent="0.2">
      <c r="A2" s="309" t="str">
        <f>Name_2</f>
        <v>ВСЕРОССИЙСКАЯ ФЕДЕРАЦИЯ ЛЕГКОЙ АТЛЕТИКИ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S2" s="10"/>
      <c r="T2" s="10"/>
      <c r="U2" s="11"/>
    </row>
    <row r="3" spans="1:24" hidden="1" x14ac:dyDescent="0.2">
      <c r="A3" s="309" t="str">
        <f>Name_3</f>
        <v>МИНИСТЕРСТВО ФИЗИЧЕСКОЙ КУЛЬТУРЫ И СПОРТА КРАСНОДАРСКОГО КРАЯ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S3" s="10"/>
      <c r="T3" s="10"/>
      <c r="U3" s="11"/>
    </row>
    <row r="4" spans="1:24" hidden="1" x14ac:dyDescent="0.2">
      <c r="A4" s="309" t="str">
        <f>Name_6</f>
        <v>ФЕДЕРАЦИЯ ЛЕГКОЙ АТЛЕТИКИ КРАСНОДАРСКОГО КРАЯ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S4" s="10"/>
      <c r="T4" s="10"/>
      <c r="U4" s="11"/>
    </row>
    <row r="5" spans="1:24" ht="15.75" x14ac:dyDescent="0.2">
      <c r="A5" s="310" t="str">
        <f>Name_4</f>
        <v>КОМАНДНЫЙ ЧЕМПИОНАТ РОССИИ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S5" s="10"/>
      <c r="T5" s="10"/>
      <c r="U5" s="11"/>
    </row>
    <row r="6" spans="1:24" x14ac:dyDescent="0.2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S6" s="10"/>
      <c r="T6" s="10"/>
      <c r="U6" s="11"/>
    </row>
    <row r="7" spans="1:24" ht="15.75" x14ac:dyDescent="0.2">
      <c r="A7" s="308" t="s">
        <v>16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S7" s="10"/>
      <c r="T7" s="10"/>
      <c r="U7" s="11"/>
    </row>
    <row r="8" spans="1:24" ht="12.75" customHeight="1" x14ac:dyDescent="0.2">
      <c r="A8" s="18" t="str">
        <f>d_4</f>
        <v>МУЖЧИНЫ</v>
      </c>
      <c r="B8" s="15"/>
      <c r="D8" s="151"/>
      <c r="E8" s="151"/>
      <c r="F8" s="30"/>
      <c r="G8" s="19"/>
      <c r="H8" s="152"/>
      <c r="I8" s="25"/>
      <c r="J8" s="25"/>
      <c r="K8" s="25"/>
      <c r="L8" s="151"/>
      <c r="S8" s="10"/>
      <c r="T8" s="10"/>
      <c r="U8" s="11"/>
    </row>
    <row r="9" spans="1:24" ht="12.75" customHeight="1" x14ac:dyDescent="0.2">
      <c r="A9" s="15" t="s">
        <v>150</v>
      </c>
      <c r="B9" s="23"/>
      <c r="C9" s="49"/>
      <c r="D9" s="188"/>
      <c r="E9" s="188"/>
      <c r="F9" s="182"/>
      <c r="G9" s="187"/>
      <c r="H9" s="188"/>
      <c r="I9" s="185"/>
      <c r="J9" s="185"/>
      <c r="K9" s="188"/>
      <c r="L9" s="19" t="str">
        <f>d_5</f>
        <v>г. Сочи, ул. Бзугу 2, ст. им. Славы Метревели</v>
      </c>
      <c r="S9" s="10"/>
      <c r="T9" s="10"/>
      <c r="U9" s="11"/>
    </row>
    <row r="10" spans="1:24" s="23" customFormat="1" ht="13.5" customHeight="1" thickBot="1" x14ac:dyDescent="0.25">
      <c r="A10" s="179" t="s">
        <v>151</v>
      </c>
      <c r="C10" s="49"/>
      <c r="D10" s="188"/>
      <c r="E10" s="188"/>
      <c r="G10" s="188"/>
      <c r="H10" s="190"/>
      <c r="I10" s="189" t="s">
        <v>60</v>
      </c>
      <c r="J10" s="179" t="str">
        <f>d_1</f>
        <v>04.09.2019г.</v>
      </c>
      <c r="K10" s="245" t="str">
        <f>'5000'!I5</f>
        <v>19:50</v>
      </c>
      <c r="L10" s="187" t="str">
        <f>d_6</f>
        <v>t° +26 вл. 61%</v>
      </c>
      <c r="M10" s="23" t="s">
        <v>14</v>
      </c>
      <c r="O10" s="35" t="s">
        <v>90</v>
      </c>
      <c r="P10" s="35" t="s">
        <v>91</v>
      </c>
      <c r="Q10" s="35" t="s">
        <v>92</v>
      </c>
      <c r="R10" s="35">
        <v>1</v>
      </c>
      <c r="S10" s="35">
        <v>2</v>
      </c>
      <c r="T10" s="35" t="s">
        <v>36</v>
      </c>
      <c r="U10" s="35" t="s">
        <v>93</v>
      </c>
      <c r="V10" s="35" t="s">
        <v>94</v>
      </c>
      <c r="W10" s="35" t="s">
        <v>95</v>
      </c>
    </row>
    <row r="11" spans="1:24" s="23" customFormat="1" ht="28.9" customHeight="1" thickBot="1" x14ac:dyDescent="0.25">
      <c r="A11" s="153" t="s">
        <v>9</v>
      </c>
      <c r="B11" s="154" t="s">
        <v>49</v>
      </c>
      <c r="C11" s="154" t="s">
        <v>17</v>
      </c>
      <c r="D11" s="154" t="s">
        <v>10</v>
      </c>
      <c r="E11" s="154" t="s">
        <v>78</v>
      </c>
      <c r="F11" s="155" t="s">
        <v>80</v>
      </c>
      <c r="G11" s="156" t="s">
        <v>104</v>
      </c>
      <c r="H11" s="154"/>
      <c r="I11" s="155" t="s">
        <v>18</v>
      </c>
      <c r="J11" s="154" t="s">
        <v>101</v>
      </c>
      <c r="K11" s="154" t="s">
        <v>13</v>
      </c>
      <c r="L11" s="158" t="s">
        <v>102</v>
      </c>
      <c r="O11" s="60">
        <v>132724</v>
      </c>
      <c r="P11" s="60">
        <v>140024</v>
      </c>
      <c r="Q11" s="60">
        <v>144024</v>
      </c>
      <c r="R11" s="60">
        <v>154024</v>
      </c>
      <c r="S11" s="60">
        <v>164524</v>
      </c>
      <c r="T11" s="60">
        <v>175524</v>
      </c>
      <c r="U11" s="60">
        <v>191024</v>
      </c>
      <c r="V11" s="60">
        <v>205024</v>
      </c>
      <c r="W11" s="170"/>
    </row>
    <row r="12" spans="1:24" s="23" customFormat="1" ht="25.5" x14ac:dyDescent="0.2">
      <c r="A12" s="17">
        <f>RANK(H12,$H$12:$H$167,1)</f>
        <v>1</v>
      </c>
      <c r="B12" s="37" t="str">
        <f>VLOOKUP($M12,УЧАСТНИКИ!$A$2:$L$1105,3,FALSE)</f>
        <v>Кунц Евгений</v>
      </c>
      <c r="C12" s="17" t="str">
        <f>VLOOKUP($M12,УЧАСТНИКИ!$A$2:$L$1105,4,FALSE)</f>
        <v>21.04.1993</v>
      </c>
      <c r="D12" s="17" t="str">
        <f>VLOOKUP($M12,УЧАСТНИКИ!$A$2:$L$1105,8,FALSE)</f>
        <v>МСМК</v>
      </c>
      <c r="E12" s="37" t="str">
        <f>VLOOKUP($M12,УЧАСТНИКИ!$A$2:$L$1105,5,FALSE)</f>
        <v>Москва Алтайский край</v>
      </c>
      <c r="F12" s="17">
        <f>VLOOKUP($M12,УЧАСТНИКИ!$A$2:$L$1105,7,FALSE)</f>
        <v>0</v>
      </c>
      <c r="G12" s="33" t="str">
        <f>VLOOKUP($M12,УЧАСТНИКИ!$A$2:$L$1105,11,FALSE)</f>
        <v xml:space="preserve"> ГБУ "ЦОП по легкой атлетике" Москомспорта</v>
      </c>
      <c r="H12" s="258">
        <v>135047</v>
      </c>
      <c r="I12" s="12" t="str">
        <f>IF(H12=0,0,CONCATENATE(MID(H12,1,2),":",MID(H12,3,2),",",MID(H12,5,2)))</f>
        <v>13:50,47</v>
      </c>
      <c r="J12" s="22" t="str">
        <f>IF(H12&lt;=$O$11,"МСМК",IF(H12&lt;=$P$11,"МС",IF(H12&lt;=$Q$11,"КМС",IF(H12&lt;=$R$11,"1",IF(H12&lt;=$S$11,"2",IF(H12&lt;=$T$11,"3",IF(H12&lt;=$U$11,"1юн",IF(H12&lt;=$V$11,"2юн",IF(H12&lt;=$W$11,"3юн",IF(H12&gt;$W$11,"б/р"))))))))))</f>
        <v>МС</v>
      </c>
      <c r="K12" s="33" t="str">
        <f>VLOOKUP($M12,УЧАСТНИКИ!$A$2:$L$1105,9,FALSE)</f>
        <v>Л</v>
      </c>
      <c r="L12" s="37" t="str">
        <f>VLOOKUP($M12,УЧАСТНИКИ!$A$2:$L$1105,10,FALSE)</f>
        <v>Осипов С.А., Мануйлов С.И.</v>
      </c>
      <c r="M12" s="212" t="s">
        <v>1112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38.25" x14ac:dyDescent="0.2">
      <c r="A13" s="17">
        <f>RANK(H13,$H$12:$H$167,1)</f>
        <v>2</v>
      </c>
      <c r="B13" s="37" t="str">
        <f>VLOOKUP($M13,УЧАСТНИКИ!$A$2:$L$1105,3,FALSE)</f>
        <v>Николаев Егор</v>
      </c>
      <c r="C13" s="17" t="str">
        <f>VLOOKUP($M13,УЧАСТНИКИ!$A$2:$L$1105,4,FALSE)</f>
        <v>28.04.1988</v>
      </c>
      <c r="D13" s="17" t="str">
        <f>VLOOKUP($M13,УЧАСТНИКИ!$A$2:$L$1105,8,FALSE)</f>
        <v>МСМК</v>
      </c>
      <c r="E13" s="37" t="str">
        <f>VLOOKUP($M13,УЧАСТНИКИ!$A$2:$L$1105,5,FALSE)</f>
        <v>Московская область Республика Башкортостан</v>
      </c>
      <c r="F13" s="17">
        <f>VLOOKUP($M13,УЧАСТНИКИ!$A$2:$L$1105,7,FALSE)</f>
        <v>0</v>
      </c>
      <c r="G13" s="33" t="str">
        <f>VLOOKUP($M13,УЧАСТНИКИ!$A$2:$L$1105,11,FALSE)</f>
        <v>Динамо ГБУ МО "ЦСП ОВС", МАУ СШ Белорецкого района</v>
      </c>
      <c r="H13" s="260">
        <v>135902</v>
      </c>
      <c r="I13" s="12" t="str">
        <f>IF(H13=0,0,CONCATENATE(MID(H13,1,2),":",MID(H13,3,2),",",MID(H13,5,2)))</f>
        <v>13:59,02</v>
      </c>
      <c r="J13" s="22" t="str">
        <f>IF(H13&lt;=$O$11,"МСМК",IF(H13&lt;=$P$11,"МС",IF(H13&lt;=$Q$11,"КМС",IF(H13&lt;=$R$11,"1",IF(H13&lt;=$S$11,"2",IF(H13&lt;=$T$11,"3",IF(H13&lt;=$U$11,"1юн",IF(H13&lt;=$V$11,"2юн",IF(H13&lt;=$W$11,"3юн",IF(H13&gt;$W$11,"б/р"))))))))))</f>
        <v>МС</v>
      </c>
      <c r="K13" s="33" t="s">
        <v>1274</v>
      </c>
      <c r="L13" s="37" t="str">
        <f>VLOOKUP($M13,УЧАСТНИКИ!$A$2:$L$1105,10,FALSE)</f>
        <v xml:space="preserve"> </v>
      </c>
      <c r="M13" s="212" t="s">
        <v>117</v>
      </c>
    </row>
    <row r="14" spans="1:24" x14ac:dyDescent="0.2">
      <c r="A14" s="17">
        <f>RANK(H14,$H$12:$H$167,1)</f>
        <v>3</v>
      </c>
      <c r="B14" s="37" t="str">
        <f>VLOOKUP($M14,УЧАСТНИКИ!$A$2:$L$1105,3,FALSE)</f>
        <v>Попов Алексей</v>
      </c>
      <c r="C14" s="17" t="str">
        <f>VLOOKUP($M14,УЧАСТНИКИ!$A$2:$L$1105,4,FALSE)</f>
        <v>17.06.1987</v>
      </c>
      <c r="D14" s="17" t="str">
        <f>VLOOKUP($M14,УЧАСТНИКИ!$A$2:$L$1105,8,FALSE)</f>
        <v>МСМК</v>
      </c>
      <c r="E14" s="37" t="str">
        <f>VLOOKUP($M14,УЧАСТНИКИ!$A$2:$L$1105,5,FALSE)</f>
        <v xml:space="preserve">Воронежская область </v>
      </c>
      <c r="F14" s="17">
        <f>VLOOKUP($M14,УЧАСТНИКИ!$A$2:$L$1105,7,FALSE)</f>
        <v>0</v>
      </c>
      <c r="G14" s="33" t="str">
        <f>VLOOKUP($M14,УЧАСТНИКИ!$A$2:$L$1105,11,FALSE)</f>
        <v xml:space="preserve"> ГБУ ВО "СШОР №21"</v>
      </c>
      <c r="H14" s="260">
        <v>141982</v>
      </c>
      <c r="I14" s="12" t="str">
        <f>IF(H14=0,0,CONCATENATE(MID(H14,1,2),":",MID(H14,3,2),",",MID(H14,5,2)))</f>
        <v>14:19,82</v>
      </c>
      <c r="J14" s="22" t="str">
        <f>IF(H14&lt;=$O$11,"МСМК",IF(H14&lt;=$P$11,"МС",IF(H14&lt;=$Q$11,"КМС",IF(H14&lt;=$R$11,"1",IF(H14&lt;=$S$11,"2",IF(H14&lt;=$T$11,"3",IF(H14&lt;=$U$11,"1юн",IF(H14&lt;=$V$11,"2юн",IF(H14&lt;=$W$11,"3юн",IF(H14&gt;$W$11,"б/р"))))))))))</f>
        <v>КМС</v>
      </c>
      <c r="K14" s="33">
        <v>17</v>
      </c>
      <c r="L14" s="37" t="str">
        <f>VLOOKUP($M14,УЧАСТНИКИ!$A$2:$L$1105,10,FALSE)</f>
        <v>Манойлин В.И.</v>
      </c>
      <c r="M14" s="212" t="s">
        <v>1167</v>
      </c>
    </row>
    <row r="15" spans="1:24" ht="38.25" x14ac:dyDescent="0.2">
      <c r="A15" s="17">
        <f>RANK(H15,$H$12:$H$167,1)</f>
        <v>4</v>
      </c>
      <c r="B15" s="265" t="str">
        <f>VLOOKUP($M15,УЧАСТНИКИ!$A$2:$L$1105,3,FALSE)</f>
        <v>Дога Евгений</v>
      </c>
      <c r="C15" s="266" t="str">
        <f>VLOOKUP($M15,УЧАСТНИКИ!$A$2:$L$1105,4,FALSE)</f>
        <v>08.03.1984</v>
      </c>
      <c r="D15" s="266" t="str">
        <f>VLOOKUP($M15,УЧАСТНИКИ!$A$2:$L$1105,8,FALSE)</f>
        <v>МС</v>
      </c>
      <c r="E15" s="265" t="str">
        <f>VLOOKUP($M15,УЧАСТНИКИ!$A$2:$L$1105,5,FALSE)</f>
        <v xml:space="preserve">Краснодарский край </v>
      </c>
      <c r="F15" s="266">
        <f>VLOOKUP($M15,УЧАСТНИКИ!$A$2:$L$1105,7,FALSE)</f>
        <v>0</v>
      </c>
      <c r="G15" s="22" t="str">
        <f>VLOOKUP($M15,УЧАСТНИКИ!$A$2:$L$1105,11,FALSE)</f>
        <v xml:space="preserve"> ГБУ КК  "РЦСП по легкой атлетике", ГБУ КК "ЦОП по легкой атлетике"</v>
      </c>
      <c r="H15" s="275">
        <v>142752</v>
      </c>
      <c r="I15" s="161" t="str">
        <f>IF(H15=0,0,CONCATENATE(MID(H15,1,2),":",MID(H15,3,2),",",MID(H15,5,2)))</f>
        <v>14:27,52</v>
      </c>
      <c r="J15" s="22" t="str">
        <f>IF(H15&lt;=$O$11,"МСМК",IF(H15&lt;=$P$11,"МС",IF(H15&lt;=$Q$11,"КМС",IF(H15&lt;=$R$11,"1",IF(H15&lt;=$S$11,"2",IF(H15&lt;=$T$11,"3",IF(H15&lt;=$U$11,"1юн",IF(H15&lt;=$V$11,"2юн",IF(H15&lt;=$W$11,"3юн",IF(H15&gt;$W$11,"б/р"))))))))))</f>
        <v>КМС</v>
      </c>
      <c r="K15" s="22">
        <v>15</v>
      </c>
      <c r="L15" s="265" t="str">
        <f>VLOOKUP($M15,УЧАСТНИКИ!$A$2:$L$1105,10,FALSE)</f>
        <v>Гуков А.О.</v>
      </c>
      <c r="M15" s="212" t="s">
        <v>1120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x14ac:dyDescent="0.2">
      <c r="A16" s="17">
        <f>RANK(H16,$H$12:$H$167,1)</f>
        <v>5</v>
      </c>
      <c r="B16" s="37" t="str">
        <f>VLOOKUP($M16,УЧАСТНИКИ!$A$2:$L$1105,3,FALSE)</f>
        <v>Маркин Максим</v>
      </c>
      <c r="C16" s="17" t="str">
        <f>VLOOKUP($M16,УЧАСТНИКИ!$A$2:$L$1105,4,FALSE)</f>
        <v>13.12.1999</v>
      </c>
      <c r="D16" s="17" t="str">
        <f>VLOOKUP($M16,УЧАСТНИКИ!$A$2:$L$1105,8,FALSE)</f>
        <v>КМС</v>
      </c>
      <c r="E16" s="37" t="str">
        <f>VLOOKUP($M16,УЧАСТНИКИ!$A$2:$L$1105,5,FALSE)</f>
        <v xml:space="preserve">Республика Мордовия </v>
      </c>
      <c r="F16" s="17">
        <f>VLOOKUP($M16,УЧАСТНИКИ!$A$2:$L$1105,7,FALSE)</f>
        <v>0</v>
      </c>
      <c r="G16" s="33" t="str">
        <f>VLOOKUP($M16,УЧАСТНИКИ!$A$2:$L$1105,11,FALSE)</f>
        <v>ВС ГБУ РМ "РСТЦ" Старт"</v>
      </c>
      <c r="H16" s="260">
        <v>151034</v>
      </c>
      <c r="I16" s="12" t="str">
        <f>IF(H16=0,0,CONCATENATE(MID(H16,1,2),":",MID(H16,3,2),",",MID(H16,5,2)))</f>
        <v>15:10,34</v>
      </c>
      <c r="J16" s="22" t="str">
        <f>IF(H16&lt;=$O$11,"МСМК",IF(H16&lt;=$P$11,"МС",IF(H16&lt;=$Q$11,"КМС",IF(H16&lt;=$R$11,"1",IF(H16&lt;=$S$11,"2",IF(H16&lt;=$T$11,"3",IF(H16&lt;=$U$11,"1юн",IF(H16&lt;=$V$11,"2юн",IF(H16&lt;=$W$11,"3юн",IF(H16&gt;$W$11,"б/р"))))))))))</f>
        <v>1</v>
      </c>
      <c r="K16" s="33">
        <v>14</v>
      </c>
      <c r="L16" s="37" t="str">
        <f>VLOOKUP($M16,УЧАСТНИКИ!$A$2:$L$1105,10,FALSE)</f>
        <v>Кулагов К.А., Аверкин В.В.</v>
      </c>
      <c r="M16" s="212" t="s">
        <v>1177</v>
      </c>
    </row>
    <row r="17" spans="1:13" ht="13.15" hidden="1" customHeight="1" x14ac:dyDescent="0.2">
      <c r="A17" s="17" t="e">
        <f t="shared" ref="A17:A55" si="0">RANK(H17,$H$12:$H$167,1)</f>
        <v>#N/A</v>
      </c>
      <c r="B17" s="37" t="e">
        <f>VLOOKUP($M17,УЧАСТНИКИ!$A$2:$L$1105,3,FALSE)</f>
        <v>#N/A</v>
      </c>
      <c r="C17" s="17" t="e">
        <f>VLOOKUP($M17,УЧАСТНИКИ!$A$2:$L$1105,4,FALSE)</f>
        <v>#N/A</v>
      </c>
      <c r="D17" s="17" t="e">
        <f>VLOOKUP($M17,УЧАСТНИКИ!$A$2:$L$1105,8,FALSE)</f>
        <v>#N/A</v>
      </c>
      <c r="E17" s="37" t="e">
        <f>VLOOKUP($M17,УЧАСТНИКИ!$A$2:$L$1105,5,FALSE)</f>
        <v>#N/A</v>
      </c>
      <c r="F17" s="17" t="e">
        <f>VLOOKUP($M17,УЧАСТНИКИ!$A$2:$L$1105,7,FALSE)</f>
        <v>#N/A</v>
      </c>
      <c r="G17" s="33" t="e">
        <f>VLOOKUP($M17,УЧАСТНИКИ!$A$2:$L$1105,11,FALSE)</f>
        <v>#N/A</v>
      </c>
      <c r="H17" s="260"/>
      <c r="I17" s="12">
        <f t="shared" ref="I17:I34" si="1">IF(H17=0,0,CONCATENATE(MID(H17,1,2),":",MID(H17,3,2),",",MID(H17,5,2)))</f>
        <v>0</v>
      </c>
      <c r="J17" s="22" t="str">
        <f t="shared" ref="J17:J55" si="2">IF(H17&lt;=$O$11,"МСМК",IF(H17&lt;=$P$11,"МС",IF(H17&lt;=$Q$11,"КМС",IF(H17&lt;=$R$11,"1",IF(H17&lt;=$S$11,"2",IF(H17&lt;=$T$11,"3",IF(H17&lt;=$U$11,"1юн",IF(H17&lt;=$V$11,"2юн",IF(H17&lt;=$W$11,"3юн",IF(H17&gt;$W$11,"б/р"))))))))))</f>
        <v>МСМК</v>
      </c>
      <c r="K17" s="33" t="e">
        <f>VLOOKUP($M17,УЧАСТНИКИ!$A$2:$L$1105,9,FALSE)</f>
        <v>#N/A</v>
      </c>
      <c r="L17" s="37" t="e">
        <f>VLOOKUP($M17,УЧАСТНИКИ!$A$2:$L$1105,10,FALSE)</f>
        <v>#N/A</v>
      </c>
      <c r="M17" s="23"/>
    </row>
    <row r="18" spans="1:13" ht="13.15" hidden="1" customHeight="1" x14ac:dyDescent="0.2">
      <c r="A18" s="17" t="e">
        <f t="shared" si="0"/>
        <v>#N/A</v>
      </c>
      <c r="B18" s="37" t="e">
        <f>VLOOKUP($M18,УЧАСТНИКИ!$A$2:$L$1105,3,FALSE)</f>
        <v>#N/A</v>
      </c>
      <c r="C18" s="17" t="e">
        <f>VLOOKUP($M18,УЧАСТНИКИ!$A$2:$L$1105,4,FALSE)</f>
        <v>#N/A</v>
      </c>
      <c r="D18" s="17" t="e">
        <f>VLOOKUP($M18,УЧАСТНИКИ!$A$2:$L$1105,8,FALSE)</f>
        <v>#N/A</v>
      </c>
      <c r="E18" s="37" t="e">
        <f>VLOOKUP($M18,УЧАСТНИКИ!$A$2:$L$1105,5,FALSE)</f>
        <v>#N/A</v>
      </c>
      <c r="F18" s="17" t="e">
        <f>VLOOKUP($M18,УЧАСТНИКИ!$A$2:$L$1105,7,FALSE)</f>
        <v>#N/A</v>
      </c>
      <c r="G18" s="33" t="e">
        <f>VLOOKUP($M18,УЧАСТНИКИ!$A$2:$L$1105,11,FALSE)</f>
        <v>#N/A</v>
      </c>
      <c r="H18" s="260"/>
      <c r="I18" s="12">
        <f t="shared" si="1"/>
        <v>0</v>
      </c>
      <c r="J18" s="22" t="str">
        <f t="shared" si="2"/>
        <v>МСМК</v>
      </c>
      <c r="K18" s="33" t="e">
        <f>VLOOKUP($M18,УЧАСТНИКИ!$A$2:$L$1105,9,FALSE)</f>
        <v>#N/A</v>
      </c>
      <c r="L18" s="37" t="e">
        <f>VLOOKUP($M18,УЧАСТНИКИ!$A$2:$L$1105,10,FALSE)</f>
        <v>#N/A</v>
      </c>
      <c r="M18" s="23"/>
    </row>
    <row r="19" spans="1:13" ht="13.15" hidden="1" customHeight="1" x14ac:dyDescent="0.2">
      <c r="A19" s="17" t="e">
        <f t="shared" si="0"/>
        <v>#N/A</v>
      </c>
      <c r="B19" s="37" t="e">
        <f>VLOOKUP($M19,УЧАСТНИКИ!$A$2:$L$1105,3,FALSE)</f>
        <v>#N/A</v>
      </c>
      <c r="C19" s="17" t="e">
        <f>VLOOKUP($M19,УЧАСТНИКИ!$A$2:$L$1105,4,FALSE)</f>
        <v>#N/A</v>
      </c>
      <c r="D19" s="17" t="e">
        <f>VLOOKUP($M19,УЧАСТНИКИ!$A$2:$L$1105,8,FALSE)</f>
        <v>#N/A</v>
      </c>
      <c r="E19" s="37" t="e">
        <f>VLOOKUP($M19,УЧАСТНИКИ!$A$2:$L$1105,5,FALSE)</f>
        <v>#N/A</v>
      </c>
      <c r="F19" s="17" t="e">
        <f>VLOOKUP($M19,УЧАСТНИКИ!$A$2:$L$1105,7,FALSE)</f>
        <v>#N/A</v>
      </c>
      <c r="G19" s="33" t="e">
        <f>VLOOKUP($M19,УЧАСТНИКИ!$A$2:$L$1105,11,FALSE)</f>
        <v>#N/A</v>
      </c>
      <c r="H19" s="260"/>
      <c r="I19" s="12">
        <f t="shared" si="1"/>
        <v>0</v>
      </c>
      <c r="J19" s="22" t="str">
        <f t="shared" si="2"/>
        <v>МСМК</v>
      </c>
      <c r="K19" s="33" t="e">
        <f>VLOOKUP($M19,УЧАСТНИКИ!$A$2:$L$1105,9,FALSE)</f>
        <v>#N/A</v>
      </c>
      <c r="L19" s="37" t="e">
        <f>VLOOKUP($M19,УЧАСТНИКИ!$A$2:$L$1105,10,FALSE)</f>
        <v>#N/A</v>
      </c>
      <c r="M19" s="23"/>
    </row>
    <row r="20" spans="1:13" ht="13.15" hidden="1" customHeight="1" x14ac:dyDescent="0.2">
      <c r="A20" s="17" t="e">
        <f t="shared" si="0"/>
        <v>#N/A</v>
      </c>
      <c r="B20" s="37" t="e">
        <f>VLOOKUP($M20,УЧАСТНИКИ!$A$2:$L$1105,3,FALSE)</f>
        <v>#N/A</v>
      </c>
      <c r="C20" s="17" t="e">
        <f>VLOOKUP($M20,УЧАСТНИКИ!$A$2:$L$1105,4,FALSE)</f>
        <v>#N/A</v>
      </c>
      <c r="D20" s="17" t="e">
        <f>VLOOKUP($M20,УЧАСТНИКИ!$A$2:$L$1105,8,FALSE)</f>
        <v>#N/A</v>
      </c>
      <c r="E20" s="37" t="e">
        <f>VLOOKUP($M20,УЧАСТНИКИ!$A$2:$L$1105,5,FALSE)</f>
        <v>#N/A</v>
      </c>
      <c r="F20" s="17" t="e">
        <f>VLOOKUP($M20,УЧАСТНИКИ!$A$2:$L$1105,7,FALSE)</f>
        <v>#N/A</v>
      </c>
      <c r="G20" s="33" t="e">
        <f>VLOOKUP($M20,УЧАСТНИКИ!$A$2:$L$1105,11,FALSE)</f>
        <v>#N/A</v>
      </c>
      <c r="H20" s="260"/>
      <c r="I20" s="12">
        <f t="shared" si="1"/>
        <v>0</v>
      </c>
      <c r="J20" s="22" t="str">
        <f t="shared" si="2"/>
        <v>МСМК</v>
      </c>
      <c r="K20" s="33" t="e">
        <f>VLOOKUP($M20,УЧАСТНИКИ!$A$2:$L$1105,9,FALSE)</f>
        <v>#N/A</v>
      </c>
      <c r="L20" s="37" t="e">
        <f>VLOOKUP($M20,УЧАСТНИКИ!$A$2:$L$1105,10,FALSE)</f>
        <v>#N/A</v>
      </c>
    </row>
    <row r="21" spans="1:13" ht="13.15" hidden="1" customHeight="1" x14ac:dyDescent="0.2">
      <c r="A21" s="17" t="e">
        <f t="shared" si="0"/>
        <v>#N/A</v>
      </c>
      <c r="B21" s="37" t="e">
        <f>VLOOKUP($M21,УЧАСТНИКИ!$A$2:$L$1105,3,FALSE)</f>
        <v>#N/A</v>
      </c>
      <c r="C21" s="17" t="e">
        <f>VLOOKUP($M21,УЧАСТНИКИ!$A$2:$L$1105,4,FALSE)</f>
        <v>#N/A</v>
      </c>
      <c r="D21" s="17" t="e">
        <f>VLOOKUP($M21,УЧАСТНИКИ!$A$2:$L$1105,8,FALSE)</f>
        <v>#N/A</v>
      </c>
      <c r="E21" s="37" t="e">
        <f>VLOOKUP($M21,УЧАСТНИКИ!$A$2:$L$1105,5,FALSE)</f>
        <v>#N/A</v>
      </c>
      <c r="F21" s="17" t="e">
        <f>VLOOKUP($M21,УЧАСТНИКИ!$A$2:$L$1105,7,FALSE)</f>
        <v>#N/A</v>
      </c>
      <c r="G21" s="33" t="e">
        <f>VLOOKUP($M21,УЧАСТНИКИ!$A$2:$L$1105,11,FALSE)</f>
        <v>#N/A</v>
      </c>
      <c r="H21" s="260"/>
      <c r="I21" s="12">
        <f t="shared" si="1"/>
        <v>0</v>
      </c>
      <c r="J21" s="22" t="str">
        <f t="shared" si="2"/>
        <v>МСМК</v>
      </c>
      <c r="K21" s="33" t="e">
        <f>VLOOKUP($M21,УЧАСТНИКИ!$A$2:$L$1105,9,FALSE)</f>
        <v>#N/A</v>
      </c>
      <c r="L21" s="37" t="e">
        <f>VLOOKUP($M21,УЧАСТНИКИ!$A$2:$L$1105,10,FALSE)</f>
        <v>#N/A</v>
      </c>
    </row>
    <row r="22" spans="1:13" ht="13.15" hidden="1" customHeight="1" x14ac:dyDescent="0.2">
      <c r="A22" s="17" t="e">
        <f t="shared" si="0"/>
        <v>#N/A</v>
      </c>
      <c r="B22" s="37" t="e">
        <f>VLOOKUP($M22,УЧАСТНИКИ!$A$2:$L$1105,3,FALSE)</f>
        <v>#N/A</v>
      </c>
      <c r="C22" s="17" t="e">
        <f>VLOOKUP($M22,УЧАСТНИКИ!$A$2:$L$1105,4,FALSE)</f>
        <v>#N/A</v>
      </c>
      <c r="D22" s="17" t="e">
        <f>VLOOKUP($M22,УЧАСТНИКИ!$A$2:$L$1105,8,FALSE)</f>
        <v>#N/A</v>
      </c>
      <c r="E22" s="37" t="e">
        <f>VLOOKUP($M22,УЧАСТНИКИ!$A$2:$L$1105,5,FALSE)</f>
        <v>#N/A</v>
      </c>
      <c r="F22" s="17" t="e">
        <f>VLOOKUP($M22,УЧАСТНИКИ!$A$2:$L$1105,7,FALSE)</f>
        <v>#N/A</v>
      </c>
      <c r="G22" s="33" t="e">
        <f>VLOOKUP($M22,УЧАСТНИКИ!$A$2:$L$1105,11,FALSE)</f>
        <v>#N/A</v>
      </c>
      <c r="H22" s="260"/>
      <c r="I22" s="12">
        <f t="shared" si="1"/>
        <v>0</v>
      </c>
      <c r="J22" s="22" t="str">
        <f t="shared" si="2"/>
        <v>МСМК</v>
      </c>
      <c r="K22" s="33" t="e">
        <f>VLOOKUP($M22,УЧАСТНИКИ!$A$2:$L$1105,9,FALSE)</f>
        <v>#N/A</v>
      </c>
      <c r="L22" s="37" t="e">
        <f>VLOOKUP($M22,УЧАСТНИКИ!$A$2:$L$1105,10,FALSE)</f>
        <v>#N/A</v>
      </c>
    </row>
    <row r="23" spans="1:13" ht="13.15" hidden="1" customHeight="1" x14ac:dyDescent="0.2">
      <c r="A23" s="17" t="e">
        <f t="shared" si="0"/>
        <v>#N/A</v>
      </c>
      <c r="B23" s="37" t="e">
        <f>VLOOKUP($M23,УЧАСТНИКИ!$A$2:$L$1105,3,FALSE)</f>
        <v>#N/A</v>
      </c>
      <c r="C23" s="17" t="e">
        <f>VLOOKUP($M23,УЧАСТНИКИ!$A$2:$L$1105,4,FALSE)</f>
        <v>#N/A</v>
      </c>
      <c r="D23" s="17" t="e">
        <f>VLOOKUP($M23,УЧАСТНИКИ!$A$2:$L$1105,8,FALSE)</f>
        <v>#N/A</v>
      </c>
      <c r="E23" s="37" t="e">
        <f>VLOOKUP($M23,УЧАСТНИКИ!$A$2:$L$1105,5,FALSE)</f>
        <v>#N/A</v>
      </c>
      <c r="F23" s="17" t="e">
        <f>VLOOKUP($M23,УЧАСТНИКИ!$A$2:$L$1105,7,FALSE)</f>
        <v>#N/A</v>
      </c>
      <c r="G23" s="33" t="e">
        <f>VLOOKUP($M23,УЧАСТНИКИ!$A$2:$L$1105,11,FALSE)</f>
        <v>#N/A</v>
      </c>
      <c r="H23" s="260"/>
      <c r="I23" s="12">
        <f t="shared" si="1"/>
        <v>0</v>
      </c>
      <c r="J23" s="22" t="str">
        <f t="shared" si="2"/>
        <v>МСМК</v>
      </c>
      <c r="K23" s="33" t="e">
        <f>VLOOKUP($M23,УЧАСТНИКИ!$A$2:$L$1105,9,FALSE)</f>
        <v>#N/A</v>
      </c>
      <c r="L23" s="37" t="e">
        <f>VLOOKUP($M23,УЧАСТНИКИ!$A$2:$L$1105,10,FALSE)</f>
        <v>#N/A</v>
      </c>
    </row>
    <row r="24" spans="1:13" ht="13.15" hidden="1" customHeight="1" x14ac:dyDescent="0.2">
      <c r="A24" s="17" t="e">
        <f t="shared" si="0"/>
        <v>#N/A</v>
      </c>
      <c r="B24" s="37" t="e">
        <f>VLOOKUP($M24,УЧАСТНИКИ!$A$2:$L$1105,3,FALSE)</f>
        <v>#N/A</v>
      </c>
      <c r="C24" s="17" t="e">
        <f>VLOOKUP($M24,УЧАСТНИКИ!$A$2:$L$1105,4,FALSE)</f>
        <v>#N/A</v>
      </c>
      <c r="D24" s="17" t="e">
        <f>VLOOKUP($M24,УЧАСТНИКИ!$A$2:$L$1105,8,FALSE)</f>
        <v>#N/A</v>
      </c>
      <c r="E24" s="37" t="e">
        <f>VLOOKUP($M24,УЧАСТНИКИ!$A$2:$L$1105,5,FALSE)</f>
        <v>#N/A</v>
      </c>
      <c r="F24" s="17" t="e">
        <f>VLOOKUP($M24,УЧАСТНИКИ!$A$2:$L$1105,7,FALSE)</f>
        <v>#N/A</v>
      </c>
      <c r="G24" s="33" t="e">
        <f>VLOOKUP($M24,УЧАСТНИКИ!$A$2:$L$1105,11,FALSE)</f>
        <v>#N/A</v>
      </c>
      <c r="H24" s="260"/>
      <c r="I24" s="12">
        <f t="shared" si="1"/>
        <v>0</v>
      </c>
      <c r="J24" s="22" t="str">
        <f t="shared" si="2"/>
        <v>МСМК</v>
      </c>
      <c r="K24" s="33" t="e">
        <f>VLOOKUP($M24,УЧАСТНИКИ!$A$2:$L$1105,9,FALSE)</f>
        <v>#N/A</v>
      </c>
      <c r="L24" s="37" t="e">
        <f>VLOOKUP($M24,УЧАСТНИКИ!$A$2:$L$1105,10,FALSE)</f>
        <v>#N/A</v>
      </c>
    </row>
    <row r="25" spans="1:13" ht="13.15" hidden="1" customHeight="1" x14ac:dyDescent="0.2">
      <c r="A25" s="17" t="e">
        <f t="shared" si="0"/>
        <v>#N/A</v>
      </c>
      <c r="B25" s="37" t="e">
        <f>VLOOKUP($M25,УЧАСТНИКИ!$A$2:$L$1105,3,FALSE)</f>
        <v>#N/A</v>
      </c>
      <c r="C25" s="17" t="e">
        <f>VLOOKUP($M25,УЧАСТНИКИ!$A$2:$L$1105,4,FALSE)</f>
        <v>#N/A</v>
      </c>
      <c r="D25" s="17" t="e">
        <f>VLOOKUP($M25,УЧАСТНИКИ!$A$2:$L$1105,8,FALSE)</f>
        <v>#N/A</v>
      </c>
      <c r="E25" s="37" t="e">
        <f>VLOOKUP($M25,УЧАСТНИКИ!$A$2:$L$1105,5,FALSE)</f>
        <v>#N/A</v>
      </c>
      <c r="F25" s="17" t="e">
        <f>VLOOKUP($M25,УЧАСТНИКИ!$A$2:$L$1105,7,FALSE)</f>
        <v>#N/A</v>
      </c>
      <c r="G25" s="33" t="e">
        <f>VLOOKUP($M25,УЧАСТНИКИ!$A$2:$L$1105,11,FALSE)</f>
        <v>#N/A</v>
      </c>
      <c r="H25" s="260"/>
      <c r="I25" s="12">
        <f t="shared" si="1"/>
        <v>0</v>
      </c>
      <c r="J25" s="22" t="str">
        <f t="shared" si="2"/>
        <v>МСМК</v>
      </c>
      <c r="K25" s="33" t="e">
        <f>VLOOKUP($M25,УЧАСТНИКИ!$A$2:$L$1105,9,FALSE)</f>
        <v>#N/A</v>
      </c>
      <c r="L25" s="37" t="e">
        <f>VLOOKUP($M25,УЧАСТНИКИ!$A$2:$L$1105,10,FALSE)</f>
        <v>#N/A</v>
      </c>
    </row>
    <row r="26" spans="1:13" ht="13.15" hidden="1" customHeight="1" x14ac:dyDescent="0.2">
      <c r="A26" s="17" t="e">
        <f t="shared" si="0"/>
        <v>#N/A</v>
      </c>
      <c r="B26" s="37" t="e">
        <f>VLOOKUP($M26,УЧАСТНИКИ!$A$2:$L$1105,3,FALSE)</f>
        <v>#N/A</v>
      </c>
      <c r="C26" s="17" t="e">
        <f>VLOOKUP($M26,УЧАСТНИКИ!$A$2:$L$1105,4,FALSE)</f>
        <v>#N/A</v>
      </c>
      <c r="D26" s="17" t="e">
        <f>VLOOKUP($M26,УЧАСТНИКИ!$A$2:$L$1105,8,FALSE)</f>
        <v>#N/A</v>
      </c>
      <c r="E26" s="37" t="e">
        <f>VLOOKUP($M26,УЧАСТНИКИ!$A$2:$L$1105,5,FALSE)</f>
        <v>#N/A</v>
      </c>
      <c r="F26" s="17" t="e">
        <f>VLOOKUP($M26,УЧАСТНИКИ!$A$2:$L$1105,7,FALSE)</f>
        <v>#N/A</v>
      </c>
      <c r="G26" s="33" t="e">
        <f>VLOOKUP($M26,УЧАСТНИКИ!$A$2:$L$1105,11,FALSE)</f>
        <v>#N/A</v>
      </c>
      <c r="H26" s="260"/>
      <c r="I26" s="12">
        <f t="shared" si="1"/>
        <v>0</v>
      </c>
      <c r="J26" s="22" t="str">
        <f t="shared" si="2"/>
        <v>МСМК</v>
      </c>
      <c r="K26" s="33" t="e">
        <f>VLOOKUP($M26,УЧАСТНИКИ!$A$2:$L$1105,9,FALSE)</f>
        <v>#N/A</v>
      </c>
      <c r="L26" s="37" t="e">
        <f>VLOOKUP($M26,УЧАСТНИКИ!$A$2:$L$1105,10,FALSE)</f>
        <v>#N/A</v>
      </c>
    </row>
    <row r="27" spans="1:13" ht="13.15" hidden="1" customHeight="1" x14ac:dyDescent="0.2">
      <c r="A27" s="17" t="e">
        <f t="shared" si="0"/>
        <v>#N/A</v>
      </c>
      <c r="B27" s="37" t="e">
        <f>VLOOKUP($M27,УЧАСТНИКИ!$A$2:$L$1105,3,FALSE)</f>
        <v>#N/A</v>
      </c>
      <c r="C27" s="17" t="e">
        <f>VLOOKUP($M27,УЧАСТНИКИ!$A$2:$L$1105,4,FALSE)</f>
        <v>#N/A</v>
      </c>
      <c r="D27" s="17" t="e">
        <f>VLOOKUP($M27,УЧАСТНИКИ!$A$2:$L$1105,8,FALSE)</f>
        <v>#N/A</v>
      </c>
      <c r="E27" s="37" t="e">
        <f>VLOOKUP($M27,УЧАСТНИКИ!$A$2:$L$1105,5,FALSE)</f>
        <v>#N/A</v>
      </c>
      <c r="F27" s="17" t="e">
        <f>VLOOKUP($M27,УЧАСТНИКИ!$A$2:$L$1105,7,FALSE)</f>
        <v>#N/A</v>
      </c>
      <c r="G27" s="33" t="e">
        <f>VLOOKUP($M27,УЧАСТНИКИ!$A$2:$L$1105,11,FALSE)</f>
        <v>#N/A</v>
      </c>
      <c r="H27" s="260"/>
      <c r="I27" s="12">
        <f t="shared" si="1"/>
        <v>0</v>
      </c>
      <c r="J27" s="22" t="str">
        <f t="shared" si="2"/>
        <v>МСМК</v>
      </c>
      <c r="K27" s="33" t="e">
        <f>VLOOKUP($M27,УЧАСТНИКИ!$A$2:$L$1105,9,FALSE)</f>
        <v>#N/A</v>
      </c>
      <c r="L27" s="37" t="e">
        <f>VLOOKUP($M27,УЧАСТНИКИ!$A$2:$L$1105,10,FALSE)</f>
        <v>#N/A</v>
      </c>
    </row>
    <row r="28" spans="1:13" ht="13.15" hidden="1" customHeight="1" x14ac:dyDescent="0.2">
      <c r="A28" s="17" t="e">
        <f t="shared" si="0"/>
        <v>#N/A</v>
      </c>
      <c r="B28" s="37" t="e">
        <f>VLOOKUP($M28,УЧАСТНИКИ!$A$2:$L$1105,3,FALSE)</f>
        <v>#N/A</v>
      </c>
      <c r="C28" s="17" t="e">
        <f>VLOOKUP($M28,УЧАСТНИКИ!$A$2:$L$1105,4,FALSE)</f>
        <v>#N/A</v>
      </c>
      <c r="D28" s="17" t="e">
        <f>VLOOKUP($M28,УЧАСТНИКИ!$A$2:$L$1105,8,FALSE)</f>
        <v>#N/A</v>
      </c>
      <c r="E28" s="37" t="e">
        <f>VLOOKUP($M28,УЧАСТНИКИ!$A$2:$L$1105,5,FALSE)</f>
        <v>#N/A</v>
      </c>
      <c r="F28" s="17" t="e">
        <f>VLOOKUP($M28,УЧАСТНИКИ!$A$2:$L$1105,7,FALSE)</f>
        <v>#N/A</v>
      </c>
      <c r="G28" s="33" t="e">
        <f>VLOOKUP($M28,УЧАСТНИКИ!$A$2:$L$1105,11,FALSE)</f>
        <v>#N/A</v>
      </c>
      <c r="H28" s="260"/>
      <c r="I28" s="12">
        <f t="shared" si="1"/>
        <v>0</v>
      </c>
      <c r="J28" s="22" t="str">
        <f t="shared" si="2"/>
        <v>МСМК</v>
      </c>
      <c r="K28" s="33" t="e">
        <f>VLOOKUP($M28,УЧАСТНИКИ!$A$2:$L$1105,9,FALSE)</f>
        <v>#N/A</v>
      </c>
      <c r="L28" s="37" t="e">
        <f>VLOOKUP($M28,УЧАСТНИКИ!$A$2:$L$1105,10,FALSE)</f>
        <v>#N/A</v>
      </c>
    </row>
    <row r="29" spans="1:13" ht="13.15" hidden="1" customHeight="1" x14ac:dyDescent="0.2">
      <c r="A29" s="17" t="e">
        <f t="shared" si="0"/>
        <v>#N/A</v>
      </c>
      <c r="B29" s="37" t="e">
        <f>VLOOKUP($M29,УЧАСТНИКИ!$A$2:$L$1105,3,FALSE)</f>
        <v>#N/A</v>
      </c>
      <c r="C29" s="17" t="e">
        <f>VLOOKUP($M29,УЧАСТНИКИ!$A$2:$L$1105,4,FALSE)</f>
        <v>#N/A</v>
      </c>
      <c r="D29" s="17" t="e">
        <f>VLOOKUP($M29,УЧАСТНИКИ!$A$2:$L$1105,8,FALSE)</f>
        <v>#N/A</v>
      </c>
      <c r="E29" s="37" t="e">
        <f>VLOOKUP($M29,УЧАСТНИКИ!$A$2:$L$1105,5,FALSE)</f>
        <v>#N/A</v>
      </c>
      <c r="F29" s="17" t="e">
        <f>VLOOKUP($M29,УЧАСТНИКИ!$A$2:$L$1105,7,FALSE)</f>
        <v>#N/A</v>
      </c>
      <c r="G29" s="33" t="e">
        <f>VLOOKUP($M29,УЧАСТНИКИ!$A$2:$L$1105,11,FALSE)</f>
        <v>#N/A</v>
      </c>
      <c r="H29" s="260"/>
      <c r="I29" s="12">
        <f t="shared" si="1"/>
        <v>0</v>
      </c>
      <c r="J29" s="22" t="str">
        <f t="shared" si="2"/>
        <v>МСМК</v>
      </c>
      <c r="K29" s="33" t="e">
        <f>VLOOKUP($M29,УЧАСТНИКИ!$A$2:$L$1105,9,FALSE)</f>
        <v>#N/A</v>
      </c>
      <c r="L29" s="37" t="e">
        <f>VLOOKUP($M29,УЧАСТНИКИ!$A$2:$L$1105,10,FALSE)</f>
        <v>#N/A</v>
      </c>
    </row>
    <row r="30" spans="1:13" ht="13.15" hidden="1" customHeight="1" x14ac:dyDescent="0.2">
      <c r="A30" s="17" t="e">
        <f t="shared" si="0"/>
        <v>#N/A</v>
      </c>
      <c r="B30" s="37" t="e">
        <f>VLOOKUP($M30,УЧАСТНИКИ!$A$2:$L$1105,3,FALSE)</f>
        <v>#N/A</v>
      </c>
      <c r="C30" s="17" t="e">
        <f>VLOOKUP($M30,УЧАСТНИКИ!$A$2:$L$1105,4,FALSE)</f>
        <v>#N/A</v>
      </c>
      <c r="D30" s="17" t="e">
        <f>VLOOKUP($M30,УЧАСТНИКИ!$A$2:$L$1105,8,FALSE)</f>
        <v>#N/A</v>
      </c>
      <c r="E30" s="37" t="e">
        <f>VLOOKUP($M30,УЧАСТНИКИ!$A$2:$L$1105,5,FALSE)</f>
        <v>#N/A</v>
      </c>
      <c r="F30" s="17" t="e">
        <f>VLOOKUP($M30,УЧАСТНИКИ!$A$2:$L$1105,7,FALSE)</f>
        <v>#N/A</v>
      </c>
      <c r="G30" s="33" t="e">
        <f>VLOOKUP($M30,УЧАСТНИКИ!$A$2:$L$1105,11,FALSE)</f>
        <v>#N/A</v>
      </c>
      <c r="H30" s="260"/>
      <c r="I30" s="12">
        <f t="shared" si="1"/>
        <v>0</v>
      </c>
      <c r="J30" s="22" t="str">
        <f t="shared" si="2"/>
        <v>МСМК</v>
      </c>
      <c r="K30" s="33" t="e">
        <f>VLOOKUP($M30,УЧАСТНИКИ!$A$2:$L$1105,9,FALSE)</f>
        <v>#N/A</v>
      </c>
      <c r="L30" s="37" t="e">
        <f>VLOOKUP($M30,УЧАСТНИКИ!$A$2:$L$1105,10,FALSE)</f>
        <v>#N/A</v>
      </c>
    </row>
    <row r="31" spans="1:13" ht="13.15" hidden="1" customHeight="1" x14ac:dyDescent="0.2">
      <c r="A31" s="17" t="e">
        <f t="shared" si="0"/>
        <v>#N/A</v>
      </c>
      <c r="B31" s="37" t="e">
        <f>VLOOKUP($M31,УЧАСТНИКИ!$A$2:$L$1105,3,FALSE)</f>
        <v>#N/A</v>
      </c>
      <c r="C31" s="17" t="e">
        <f>VLOOKUP($M31,УЧАСТНИКИ!$A$2:$L$1105,4,FALSE)</f>
        <v>#N/A</v>
      </c>
      <c r="D31" s="17" t="e">
        <f>VLOOKUP($M31,УЧАСТНИКИ!$A$2:$L$1105,8,FALSE)</f>
        <v>#N/A</v>
      </c>
      <c r="E31" s="37" t="e">
        <f>VLOOKUP($M31,УЧАСТНИКИ!$A$2:$L$1105,5,FALSE)</f>
        <v>#N/A</v>
      </c>
      <c r="F31" s="17" t="e">
        <f>VLOOKUP($M31,УЧАСТНИКИ!$A$2:$L$1105,7,FALSE)</f>
        <v>#N/A</v>
      </c>
      <c r="G31" s="33" t="e">
        <f>VLOOKUP($M31,УЧАСТНИКИ!$A$2:$L$1105,11,FALSE)</f>
        <v>#N/A</v>
      </c>
      <c r="H31" s="260"/>
      <c r="I31" s="12">
        <f t="shared" si="1"/>
        <v>0</v>
      </c>
      <c r="J31" s="22" t="str">
        <f t="shared" si="2"/>
        <v>МСМК</v>
      </c>
      <c r="K31" s="33" t="e">
        <f>VLOOKUP($M31,УЧАСТНИКИ!$A$2:$L$1105,9,FALSE)</f>
        <v>#N/A</v>
      </c>
      <c r="L31" s="37" t="e">
        <f>VLOOKUP($M31,УЧАСТНИКИ!$A$2:$L$1105,10,FALSE)</f>
        <v>#N/A</v>
      </c>
    </row>
    <row r="32" spans="1:13" ht="13.15" hidden="1" customHeight="1" x14ac:dyDescent="0.2">
      <c r="A32" s="17" t="e">
        <f t="shared" si="0"/>
        <v>#N/A</v>
      </c>
      <c r="B32" s="37" t="e">
        <f>VLOOKUP($M32,УЧАСТНИКИ!$A$2:$L$1105,3,FALSE)</f>
        <v>#N/A</v>
      </c>
      <c r="C32" s="17" t="e">
        <f>VLOOKUP($M32,УЧАСТНИКИ!$A$2:$L$1105,4,FALSE)</f>
        <v>#N/A</v>
      </c>
      <c r="D32" s="17" t="e">
        <f>VLOOKUP($M32,УЧАСТНИКИ!$A$2:$L$1105,8,FALSE)</f>
        <v>#N/A</v>
      </c>
      <c r="E32" s="37" t="e">
        <f>VLOOKUP($M32,УЧАСТНИКИ!$A$2:$L$1105,5,FALSE)</f>
        <v>#N/A</v>
      </c>
      <c r="F32" s="17" t="e">
        <f>VLOOKUP($M32,УЧАСТНИКИ!$A$2:$L$1105,7,FALSE)</f>
        <v>#N/A</v>
      </c>
      <c r="G32" s="33" t="e">
        <f>VLOOKUP($M32,УЧАСТНИКИ!$A$2:$L$1105,11,FALSE)</f>
        <v>#N/A</v>
      </c>
      <c r="H32" s="260"/>
      <c r="I32" s="12">
        <f t="shared" si="1"/>
        <v>0</v>
      </c>
      <c r="J32" s="22" t="str">
        <f t="shared" si="2"/>
        <v>МСМК</v>
      </c>
      <c r="K32" s="33" t="e">
        <f>VLOOKUP($M32,УЧАСТНИКИ!$A$2:$L$1105,9,FALSE)</f>
        <v>#N/A</v>
      </c>
      <c r="L32" s="37" t="e">
        <f>VLOOKUP($M32,УЧАСТНИКИ!$A$2:$L$1105,10,FALSE)</f>
        <v>#N/A</v>
      </c>
    </row>
    <row r="33" spans="1:12" ht="13.15" hidden="1" customHeight="1" x14ac:dyDescent="0.2">
      <c r="A33" s="17" t="e">
        <f t="shared" si="0"/>
        <v>#N/A</v>
      </c>
      <c r="B33" s="37" t="e">
        <f>VLOOKUP($M33,УЧАСТНИКИ!$A$2:$L$1105,3,FALSE)</f>
        <v>#N/A</v>
      </c>
      <c r="C33" s="17" t="e">
        <f>VLOOKUP($M33,УЧАСТНИКИ!$A$2:$L$1105,4,FALSE)</f>
        <v>#N/A</v>
      </c>
      <c r="D33" s="17" t="e">
        <f>VLOOKUP($M33,УЧАСТНИКИ!$A$2:$L$1105,8,FALSE)</f>
        <v>#N/A</v>
      </c>
      <c r="E33" s="37" t="e">
        <f>VLOOKUP($M33,УЧАСТНИКИ!$A$2:$L$1105,5,FALSE)</f>
        <v>#N/A</v>
      </c>
      <c r="F33" s="17" t="e">
        <f>VLOOKUP($M33,УЧАСТНИКИ!$A$2:$L$1105,7,FALSE)</f>
        <v>#N/A</v>
      </c>
      <c r="G33" s="33" t="e">
        <f>VLOOKUP($M33,УЧАСТНИКИ!$A$2:$L$1105,11,FALSE)</f>
        <v>#N/A</v>
      </c>
      <c r="H33" s="260"/>
      <c r="I33" s="12">
        <f t="shared" si="1"/>
        <v>0</v>
      </c>
      <c r="J33" s="22" t="str">
        <f t="shared" si="2"/>
        <v>МСМК</v>
      </c>
      <c r="K33" s="33" t="e">
        <f>VLOOKUP($M33,УЧАСТНИКИ!$A$2:$L$1105,9,FALSE)</f>
        <v>#N/A</v>
      </c>
      <c r="L33" s="37" t="e">
        <f>VLOOKUP($M33,УЧАСТНИКИ!$A$2:$L$1105,10,FALSE)</f>
        <v>#N/A</v>
      </c>
    </row>
    <row r="34" spans="1:12" ht="13.15" hidden="1" customHeight="1" x14ac:dyDescent="0.2">
      <c r="A34" s="17" t="e">
        <f t="shared" si="0"/>
        <v>#N/A</v>
      </c>
      <c r="B34" s="37" t="e">
        <f>VLOOKUP($M34,УЧАСТНИКИ!$A$2:$L$1105,3,FALSE)</f>
        <v>#N/A</v>
      </c>
      <c r="C34" s="17" t="e">
        <f>VLOOKUP($M34,УЧАСТНИКИ!$A$2:$L$1105,4,FALSE)</f>
        <v>#N/A</v>
      </c>
      <c r="D34" s="17" t="e">
        <f>VLOOKUP($M34,УЧАСТНИКИ!$A$2:$L$1105,8,FALSE)</f>
        <v>#N/A</v>
      </c>
      <c r="E34" s="37" t="e">
        <f>VLOOKUP($M34,УЧАСТНИКИ!$A$2:$L$1105,5,FALSE)</f>
        <v>#N/A</v>
      </c>
      <c r="F34" s="17" t="e">
        <f>VLOOKUP($M34,УЧАСТНИКИ!$A$2:$L$1105,7,FALSE)</f>
        <v>#N/A</v>
      </c>
      <c r="G34" s="33" t="e">
        <f>VLOOKUP($M34,УЧАСТНИКИ!$A$2:$L$1105,11,FALSE)</f>
        <v>#N/A</v>
      </c>
      <c r="H34" s="260"/>
      <c r="I34" s="12">
        <f t="shared" si="1"/>
        <v>0</v>
      </c>
      <c r="J34" s="22" t="str">
        <f t="shared" si="2"/>
        <v>МСМК</v>
      </c>
      <c r="K34" s="33" t="e">
        <f>VLOOKUP($M34,УЧАСТНИКИ!$A$2:$L$1105,9,FALSE)</f>
        <v>#N/A</v>
      </c>
      <c r="L34" s="37" t="e">
        <f>VLOOKUP($M34,УЧАСТНИКИ!$A$2:$L$1105,10,FALSE)</f>
        <v>#N/A</v>
      </c>
    </row>
    <row r="35" spans="1:12" ht="13.15" hidden="1" customHeight="1" x14ac:dyDescent="0.2">
      <c r="A35" s="17" t="e">
        <f t="shared" si="0"/>
        <v>#N/A</v>
      </c>
      <c r="B35" s="37" t="e">
        <f>VLOOKUP($M35,УЧАСТНИКИ!$A$2:$L$1105,3,FALSE)</f>
        <v>#N/A</v>
      </c>
      <c r="C35" s="17" t="e">
        <f>VLOOKUP($M35,УЧАСТНИКИ!$A$2:$L$1105,4,FALSE)</f>
        <v>#N/A</v>
      </c>
      <c r="D35" s="17" t="e">
        <f>VLOOKUP($M35,УЧАСТНИКИ!$A$2:$L$1105,8,FALSE)</f>
        <v>#N/A</v>
      </c>
      <c r="E35" s="37" t="e">
        <f>VLOOKUP($M35,УЧАСТНИКИ!$A$2:$L$1105,5,FALSE)</f>
        <v>#N/A</v>
      </c>
      <c r="F35" s="17" t="e">
        <f>VLOOKUP($M35,УЧАСТНИКИ!$A$2:$L$1105,7,FALSE)</f>
        <v>#N/A</v>
      </c>
      <c r="G35" s="33" t="e">
        <f>VLOOKUP($M35,УЧАСТНИКИ!$A$2:$L$1105,11,FALSE)</f>
        <v>#N/A</v>
      </c>
      <c r="H35" s="260"/>
      <c r="I35" s="12">
        <f t="shared" ref="I35:I55" si="3">IF(H35=0,0,CONCATENATE(MID(H35,1,2),":",MID(H35,3,2),".",MID(H35,5,2)))</f>
        <v>0</v>
      </c>
      <c r="J35" s="22" t="str">
        <f t="shared" si="2"/>
        <v>МСМК</v>
      </c>
      <c r="K35" s="33" t="e">
        <f>VLOOKUP($M35,УЧАСТНИКИ!$A$2:$L$1105,9,FALSE)</f>
        <v>#N/A</v>
      </c>
      <c r="L35" s="37" t="e">
        <f>VLOOKUP($M35,УЧАСТНИКИ!$A$2:$L$1105,10,FALSE)</f>
        <v>#N/A</v>
      </c>
    </row>
    <row r="36" spans="1:12" ht="13.15" hidden="1" customHeight="1" x14ac:dyDescent="0.2">
      <c r="A36" s="17" t="e">
        <f t="shared" si="0"/>
        <v>#N/A</v>
      </c>
      <c r="B36" s="37" t="e">
        <f>VLOOKUP($M36,УЧАСТНИКИ!$A$2:$L$1105,3,FALSE)</f>
        <v>#N/A</v>
      </c>
      <c r="C36" s="17" t="e">
        <f>VLOOKUP($M36,УЧАСТНИКИ!$A$2:$L$1105,4,FALSE)</f>
        <v>#N/A</v>
      </c>
      <c r="D36" s="17" t="e">
        <f>VLOOKUP($M36,УЧАСТНИКИ!$A$2:$L$1105,8,FALSE)</f>
        <v>#N/A</v>
      </c>
      <c r="E36" s="37" t="e">
        <f>VLOOKUP($M36,УЧАСТНИКИ!$A$2:$L$1105,5,FALSE)</f>
        <v>#N/A</v>
      </c>
      <c r="F36" s="17" t="e">
        <f>VLOOKUP($M36,УЧАСТНИКИ!$A$2:$L$1105,7,FALSE)</f>
        <v>#N/A</v>
      </c>
      <c r="G36" s="33" t="e">
        <f>VLOOKUP($M36,УЧАСТНИКИ!$A$2:$L$1105,11,FALSE)</f>
        <v>#N/A</v>
      </c>
      <c r="H36" s="260"/>
      <c r="I36" s="12">
        <f t="shared" si="3"/>
        <v>0</v>
      </c>
      <c r="J36" s="22" t="str">
        <f t="shared" si="2"/>
        <v>МСМК</v>
      </c>
      <c r="K36" s="33" t="e">
        <f>VLOOKUP($M36,УЧАСТНИКИ!$A$2:$L$1105,9,FALSE)</f>
        <v>#N/A</v>
      </c>
      <c r="L36" s="37" t="e">
        <f>VLOOKUP($M36,УЧАСТНИКИ!$A$2:$L$1105,10,FALSE)</f>
        <v>#N/A</v>
      </c>
    </row>
    <row r="37" spans="1:12" ht="13.15" hidden="1" customHeight="1" x14ac:dyDescent="0.2">
      <c r="A37" s="17" t="e">
        <f t="shared" si="0"/>
        <v>#N/A</v>
      </c>
      <c r="B37" s="37" t="e">
        <f>VLOOKUP($M37,УЧАСТНИКИ!$A$2:$L$1105,3,FALSE)</f>
        <v>#N/A</v>
      </c>
      <c r="C37" s="17" t="e">
        <f>VLOOKUP($M37,УЧАСТНИКИ!$A$2:$L$1105,4,FALSE)</f>
        <v>#N/A</v>
      </c>
      <c r="D37" s="17" t="e">
        <f>VLOOKUP($M37,УЧАСТНИКИ!$A$2:$L$1105,8,FALSE)</f>
        <v>#N/A</v>
      </c>
      <c r="E37" s="37" t="e">
        <f>VLOOKUP($M37,УЧАСТНИКИ!$A$2:$L$1105,5,FALSE)</f>
        <v>#N/A</v>
      </c>
      <c r="F37" s="17" t="e">
        <f>VLOOKUP($M37,УЧАСТНИКИ!$A$2:$L$1105,7,FALSE)</f>
        <v>#N/A</v>
      </c>
      <c r="G37" s="33" t="e">
        <f>VLOOKUP($M37,УЧАСТНИКИ!$A$2:$L$1105,11,FALSE)</f>
        <v>#N/A</v>
      </c>
      <c r="H37" s="260"/>
      <c r="I37" s="12">
        <f t="shared" si="3"/>
        <v>0</v>
      </c>
      <c r="J37" s="22" t="str">
        <f t="shared" si="2"/>
        <v>МСМК</v>
      </c>
      <c r="K37" s="33" t="e">
        <f>VLOOKUP($M37,УЧАСТНИКИ!$A$2:$L$1105,9,FALSE)</f>
        <v>#N/A</v>
      </c>
      <c r="L37" s="37" t="e">
        <f>VLOOKUP($M37,УЧАСТНИКИ!$A$2:$L$1105,10,FALSE)</f>
        <v>#N/A</v>
      </c>
    </row>
    <row r="38" spans="1:12" ht="13.15" hidden="1" customHeight="1" x14ac:dyDescent="0.2">
      <c r="A38" s="17" t="e">
        <f t="shared" si="0"/>
        <v>#N/A</v>
      </c>
      <c r="B38" s="37" t="e">
        <f>VLOOKUP($M38,УЧАСТНИКИ!$A$2:$L$1105,3,FALSE)</f>
        <v>#N/A</v>
      </c>
      <c r="C38" s="17" t="e">
        <f>VLOOKUP($M38,УЧАСТНИКИ!$A$2:$L$1105,4,FALSE)</f>
        <v>#N/A</v>
      </c>
      <c r="D38" s="17" t="e">
        <f>VLOOKUP($M38,УЧАСТНИКИ!$A$2:$L$1105,8,FALSE)</f>
        <v>#N/A</v>
      </c>
      <c r="E38" s="37" t="e">
        <f>VLOOKUP($M38,УЧАСТНИКИ!$A$2:$L$1105,5,FALSE)</f>
        <v>#N/A</v>
      </c>
      <c r="F38" s="17" t="e">
        <f>VLOOKUP($M38,УЧАСТНИКИ!$A$2:$L$1105,7,FALSE)</f>
        <v>#N/A</v>
      </c>
      <c r="G38" s="33" t="e">
        <f>VLOOKUP($M38,УЧАСТНИКИ!$A$2:$L$1105,11,FALSE)</f>
        <v>#N/A</v>
      </c>
      <c r="H38" s="260"/>
      <c r="I38" s="12">
        <f t="shared" si="3"/>
        <v>0</v>
      </c>
      <c r="J38" s="22" t="str">
        <f t="shared" si="2"/>
        <v>МСМК</v>
      </c>
      <c r="K38" s="33" t="e">
        <f>VLOOKUP($M38,УЧАСТНИКИ!$A$2:$L$1105,9,FALSE)</f>
        <v>#N/A</v>
      </c>
      <c r="L38" s="37" t="e">
        <f>VLOOKUP($M38,УЧАСТНИКИ!$A$2:$L$1105,10,FALSE)</f>
        <v>#N/A</v>
      </c>
    </row>
    <row r="39" spans="1:12" ht="13.15" hidden="1" customHeight="1" x14ac:dyDescent="0.2">
      <c r="A39" s="17" t="e">
        <f t="shared" si="0"/>
        <v>#N/A</v>
      </c>
      <c r="B39" s="37" t="e">
        <f>VLOOKUP($M39,УЧАСТНИКИ!$A$2:$L$1105,3,FALSE)</f>
        <v>#N/A</v>
      </c>
      <c r="C39" s="17" t="e">
        <f>VLOOKUP($M39,УЧАСТНИКИ!$A$2:$L$1105,4,FALSE)</f>
        <v>#N/A</v>
      </c>
      <c r="D39" s="17" t="e">
        <f>VLOOKUP($M39,УЧАСТНИКИ!$A$2:$L$1105,8,FALSE)</f>
        <v>#N/A</v>
      </c>
      <c r="E39" s="37" t="e">
        <f>VLOOKUP($M39,УЧАСТНИКИ!$A$2:$L$1105,5,FALSE)</f>
        <v>#N/A</v>
      </c>
      <c r="F39" s="17" t="e">
        <f>VLOOKUP($M39,УЧАСТНИКИ!$A$2:$L$1105,7,FALSE)</f>
        <v>#N/A</v>
      </c>
      <c r="G39" s="33" t="e">
        <f>VLOOKUP($M39,УЧАСТНИКИ!$A$2:$L$1105,11,FALSE)</f>
        <v>#N/A</v>
      </c>
      <c r="H39" s="260"/>
      <c r="I39" s="12">
        <f t="shared" si="3"/>
        <v>0</v>
      </c>
      <c r="J39" s="22" t="str">
        <f t="shared" si="2"/>
        <v>МСМК</v>
      </c>
      <c r="K39" s="33" t="e">
        <f>VLOOKUP($M39,УЧАСТНИКИ!$A$2:$L$1105,9,FALSE)</f>
        <v>#N/A</v>
      </c>
      <c r="L39" s="37" t="e">
        <f>VLOOKUP($M39,УЧАСТНИКИ!$A$2:$L$1105,10,FALSE)</f>
        <v>#N/A</v>
      </c>
    </row>
    <row r="40" spans="1:12" ht="13.15" hidden="1" customHeight="1" x14ac:dyDescent="0.2">
      <c r="A40" s="17" t="e">
        <f t="shared" si="0"/>
        <v>#N/A</v>
      </c>
      <c r="B40" s="37" t="e">
        <f>VLOOKUP($M40,УЧАСТНИКИ!$A$2:$L$1105,3,FALSE)</f>
        <v>#N/A</v>
      </c>
      <c r="C40" s="17" t="e">
        <f>VLOOKUP($M40,УЧАСТНИКИ!$A$2:$L$1105,4,FALSE)</f>
        <v>#N/A</v>
      </c>
      <c r="D40" s="17" t="e">
        <f>VLOOKUP($M40,УЧАСТНИКИ!$A$2:$L$1105,8,FALSE)</f>
        <v>#N/A</v>
      </c>
      <c r="E40" s="37" t="e">
        <f>VLOOKUP($M40,УЧАСТНИКИ!$A$2:$L$1105,5,FALSE)</f>
        <v>#N/A</v>
      </c>
      <c r="F40" s="17" t="e">
        <f>VLOOKUP($M40,УЧАСТНИКИ!$A$2:$L$1105,7,FALSE)</f>
        <v>#N/A</v>
      </c>
      <c r="G40" s="33" t="e">
        <f>VLOOKUP($M40,УЧАСТНИКИ!$A$2:$L$1105,11,FALSE)</f>
        <v>#N/A</v>
      </c>
      <c r="H40" s="260"/>
      <c r="I40" s="12">
        <f t="shared" si="3"/>
        <v>0</v>
      </c>
      <c r="J40" s="22" t="str">
        <f t="shared" si="2"/>
        <v>МСМК</v>
      </c>
      <c r="K40" s="33" t="e">
        <f>VLOOKUP($M40,УЧАСТНИКИ!$A$2:$L$1105,9,FALSE)</f>
        <v>#N/A</v>
      </c>
      <c r="L40" s="37" t="e">
        <f>VLOOKUP($M40,УЧАСТНИКИ!$A$2:$L$1105,10,FALSE)</f>
        <v>#N/A</v>
      </c>
    </row>
    <row r="41" spans="1:12" ht="13.15" hidden="1" customHeight="1" x14ac:dyDescent="0.2">
      <c r="A41" s="17" t="e">
        <f t="shared" si="0"/>
        <v>#N/A</v>
      </c>
      <c r="B41" s="37" t="e">
        <f>VLOOKUP($M41,УЧАСТНИКИ!$A$2:$L$1105,3,FALSE)</f>
        <v>#N/A</v>
      </c>
      <c r="C41" s="17" t="e">
        <f>VLOOKUP($M41,УЧАСТНИКИ!$A$2:$L$1105,4,FALSE)</f>
        <v>#N/A</v>
      </c>
      <c r="D41" s="17" t="e">
        <f>VLOOKUP($M41,УЧАСТНИКИ!$A$2:$L$1105,8,FALSE)</f>
        <v>#N/A</v>
      </c>
      <c r="E41" s="37" t="e">
        <f>VLOOKUP($M41,УЧАСТНИКИ!$A$2:$L$1105,5,FALSE)</f>
        <v>#N/A</v>
      </c>
      <c r="F41" s="17" t="e">
        <f>VLOOKUP($M41,УЧАСТНИКИ!$A$2:$L$1105,7,FALSE)</f>
        <v>#N/A</v>
      </c>
      <c r="G41" s="33" t="e">
        <f>VLOOKUP($M41,УЧАСТНИКИ!$A$2:$L$1105,11,FALSE)</f>
        <v>#N/A</v>
      </c>
      <c r="H41" s="260"/>
      <c r="I41" s="12">
        <f t="shared" si="3"/>
        <v>0</v>
      </c>
      <c r="J41" s="22" t="str">
        <f t="shared" si="2"/>
        <v>МСМК</v>
      </c>
      <c r="K41" s="33" t="e">
        <f>VLOOKUP($M41,УЧАСТНИКИ!$A$2:$L$1105,9,FALSE)</f>
        <v>#N/A</v>
      </c>
      <c r="L41" s="37" t="e">
        <f>VLOOKUP($M41,УЧАСТНИКИ!$A$2:$L$1105,10,FALSE)</f>
        <v>#N/A</v>
      </c>
    </row>
    <row r="42" spans="1:12" ht="13.15" hidden="1" customHeight="1" x14ac:dyDescent="0.2">
      <c r="A42" s="17" t="e">
        <f t="shared" si="0"/>
        <v>#N/A</v>
      </c>
      <c r="B42" s="37" t="e">
        <f>VLOOKUP($M42,УЧАСТНИКИ!$A$2:$L$1105,3,FALSE)</f>
        <v>#N/A</v>
      </c>
      <c r="C42" s="17" t="e">
        <f>VLOOKUP($M42,УЧАСТНИКИ!$A$2:$L$1105,4,FALSE)</f>
        <v>#N/A</v>
      </c>
      <c r="D42" s="17" t="e">
        <f>VLOOKUP($M42,УЧАСТНИКИ!$A$2:$L$1105,8,FALSE)</f>
        <v>#N/A</v>
      </c>
      <c r="E42" s="37" t="e">
        <f>VLOOKUP($M42,УЧАСТНИКИ!$A$2:$L$1105,5,FALSE)</f>
        <v>#N/A</v>
      </c>
      <c r="F42" s="17" t="e">
        <f>VLOOKUP($M42,УЧАСТНИКИ!$A$2:$L$1105,7,FALSE)</f>
        <v>#N/A</v>
      </c>
      <c r="G42" s="33" t="e">
        <f>VLOOKUP($M42,УЧАСТНИКИ!$A$2:$L$1105,11,FALSE)</f>
        <v>#N/A</v>
      </c>
      <c r="H42" s="260"/>
      <c r="I42" s="12">
        <f t="shared" si="3"/>
        <v>0</v>
      </c>
      <c r="J42" s="22" t="str">
        <f t="shared" si="2"/>
        <v>МСМК</v>
      </c>
      <c r="K42" s="33" t="e">
        <f>VLOOKUP($M42,УЧАСТНИКИ!$A$2:$L$1105,9,FALSE)</f>
        <v>#N/A</v>
      </c>
      <c r="L42" s="37" t="e">
        <f>VLOOKUP($M42,УЧАСТНИКИ!$A$2:$L$1105,10,FALSE)</f>
        <v>#N/A</v>
      </c>
    </row>
    <row r="43" spans="1:12" ht="13.15" hidden="1" customHeight="1" x14ac:dyDescent="0.2">
      <c r="A43" s="17" t="e">
        <f t="shared" si="0"/>
        <v>#N/A</v>
      </c>
      <c r="B43" s="37" t="e">
        <f>VLOOKUP($M43,УЧАСТНИКИ!$A$2:$L$1105,3,FALSE)</f>
        <v>#N/A</v>
      </c>
      <c r="C43" s="17" t="e">
        <f>VLOOKUP($M43,УЧАСТНИКИ!$A$2:$L$1105,4,FALSE)</f>
        <v>#N/A</v>
      </c>
      <c r="D43" s="17" t="e">
        <f>VLOOKUP($M43,УЧАСТНИКИ!$A$2:$L$1105,8,FALSE)</f>
        <v>#N/A</v>
      </c>
      <c r="E43" s="37" t="e">
        <f>VLOOKUP($M43,УЧАСТНИКИ!$A$2:$L$1105,5,FALSE)</f>
        <v>#N/A</v>
      </c>
      <c r="F43" s="17" t="e">
        <f>VLOOKUP($M43,УЧАСТНИКИ!$A$2:$L$1105,7,FALSE)</f>
        <v>#N/A</v>
      </c>
      <c r="G43" s="33" t="e">
        <f>VLOOKUP($M43,УЧАСТНИКИ!$A$2:$L$1105,11,FALSE)</f>
        <v>#N/A</v>
      </c>
      <c r="H43" s="260"/>
      <c r="I43" s="12">
        <f t="shared" si="3"/>
        <v>0</v>
      </c>
      <c r="J43" s="22" t="str">
        <f t="shared" si="2"/>
        <v>МСМК</v>
      </c>
      <c r="K43" s="33" t="e">
        <f>VLOOKUP($M43,УЧАСТНИКИ!$A$2:$L$1105,9,FALSE)</f>
        <v>#N/A</v>
      </c>
      <c r="L43" s="37" t="e">
        <f>VLOOKUP($M43,УЧАСТНИКИ!$A$2:$L$1105,10,FALSE)</f>
        <v>#N/A</v>
      </c>
    </row>
    <row r="44" spans="1:12" ht="13.15" hidden="1" customHeight="1" x14ac:dyDescent="0.2">
      <c r="A44" s="17" t="e">
        <f t="shared" si="0"/>
        <v>#N/A</v>
      </c>
      <c r="B44" s="37" t="e">
        <f>VLOOKUP($M44,УЧАСТНИКИ!$A$2:$L$1105,3,FALSE)</f>
        <v>#N/A</v>
      </c>
      <c r="C44" s="17" t="e">
        <f>VLOOKUP($M44,УЧАСТНИКИ!$A$2:$L$1105,4,FALSE)</f>
        <v>#N/A</v>
      </c>
      <c r="D44" s="17" t="e">
        <f>VLOOKUP($M44,УЧАСТНИКИ!$A$2:$L$1105,8,FALSE)</f>
        <v>#N/A</v>
      </c>
      <c r="E44" s="37" t="e">
        <f>VLOOKUP($M44,УЧАСТНИКИ!$A$2:$L$1105,5,FALSE)</f>
        <v>#N/A</v>
      </c>
      <c r="F44" s="17" t="e">
        <f>VLOOKUP($M44,УЧАСТНИКИ!$A$2:$L$1105,7,FALSE)</f>
        <v>#N/A</v>
      </c>
      <c r="G44" s="33" t="e">
        <f>VLOOKUP($M44,УЧАСТНИКИ!$A$2:$L$1105,11,FALSE)</f>
        <v>#N/A</v>
      </c>
      <c r="H44" s="260"/>
      <c r="I44" s="12">
        <f t="shared" si="3"/>
        <v>0</v>
      </c>
      <c r="J44" s="22" t="str">
        <f t="shared" si="2"/>
        <v>МСМК</v>
      </c>
      <c r="K44" s="33" t="e">
        <f>VLOOKUP($M44,УЧАСТНИКИ!$A$2:$L$1105,9,FALSE)</f>
        <v>#N/A</v>
      </c>
      <c r="L44" s="37" t="e">
        <f>VLOOKUP($M44,УЧАСТНИКИ!$A$2:$L$1105,10,FALSE)</f>
        <v>#N/A</v>
      </c>
    </row>
    <row r="45" spans="1:12" ht="13.15" hidden="1" customHeight="1" x14ac:dyDescent="0.2">
      <c r="A45" s="17" t="e">
        <f t="shared" si="0"/>
        <v>#N/A</v>
      </c>
      <c r="B45" s="37" t="e">
        <f>VLOOKUP($M45,УЧАСТНИКИ!$A$2:$L$1105,3,FALSE)</f>
        <v>#N/A</v>
      </c>
      <c r="C45" s="17" t="e">
        <f>VLOOKUP($M45,УЧАСТНИКИ!$A$2:$L$1105,4,FALSE)</f>
        <v>#N/A</v>
      </c>
      <c r="D45" s="17" t="e">
        <f>VLOOKUP($M45,УЧАСТНИКИ!$A$2:$L$1105,8,FALSE)</f>
        <v>#N/A</v>
      </c>
      <c r="E45" s="37" t="e">
        <f>VLOOKUP($M45,УЧАСТНИКИ!$A$2:$L$1105,5,FALSE)</f>
        <v>#N/A</v>
      </c>
      <c r="F45" s="17" t="e">
        <f>VLOOKUP($M45,УЧАСТНИКИ!$A$2:$L$1105,7,FALSE)</f>
        <v>#N/A</v>
      </c>
      <c r="G45" s="33" t="e">
        <f>VLOOKUP($M45,УЧАСТНИКИ!$A$2:$L$1105,11,FALSE)</f>
        <v>#N/A</v>
      </c>
      <c r="H45" s="260"/>
      <c r="I45" s="12">
        <f t="shared" si="3"/>
        <v>0</v>
      </c>
      <c r="J45" s="22" t="str">
        <f t="shared" si="2"/>
        <v>МСМК</v>
      </c>
      <c r="K45" s="33" t="e">
        <f>VLOOKUP($M45,УЧАСТНИКИ!$A$2:$L$1105,9,FALSE)</f>
        <v>#N/A</v>
      </c>
      <c r="L45" s="37" t="e">
        <f>VLOOKUP($M45,УЧАСТНИКИ!$A$2:$L$1105,10,FALSE)</f>
        <v>#N/A</v>
      </c>
    </row>
    <row r="46" spans="1:12" ht="13.15" hidden="1" customHeight="1" x14ac:dyDescent="0.2">
      <c r="A46" s="17" t="e">
        <f t="shared" si="0"/>
        <v>#N/A</v>
      </c>
      <c r="B46" s="37" t="e">
        <f>VLOOKUP($M46,УЧАСТНИКИ!$A$2:$L$1105,3,FALSE)</f>
        <v>#N/A</v>
      </c>
      <c r="C46" s="17" t="e">
        <f>VLOOKUP($M46,УЧАСТНИКИ!$A$2:$L$1105,4,FALSE)</f>
        <v>#N/A</v>
      </c>
      <c r="D46" s="17" t="e">
        <f>VLOOKUP($M46,УЧАСТНИКИ!$A$2:$L$1105,8,FALSE)</f>
        <v>#N/A</v>
      </c>
      <c r="E46" s="37" t="e">
        <f>VLOOKUP($M46,УЧАСТНИКИ!$A$2:$L$1105,5,FALSE)</f>
        <v>#N/A</v>
      </c>
      <c r="F46" s="17" t="e">
        <f>VLOOKUP($M46,УЧАСТНИКИ!$A$2:$L$1105,7,FALSE)</f>
        <v>#N/A</v>
      </c>
      <c r="G46" s="33" t="e">
        <f>VLOOKUP($M46,УЧАСТНИКИ!$A$2:$L$1105,11,FALSE)</f>
        <v>#N/A</v>
      </c>
      <c r="H46" s="260"/>
      <c r="I46" s="12">
        <f t="shared" si="3"/>
        <v>0</v>
      </c>
      <c r="J46" s="22" t="str">
        <f t="shared" si="2"/>
        <v>МСМК</v>
      </c>
      <c r="K46" s="33" t="e">
        <f>VLOOKUP($M46,УЧАСТНИКИ!$A$2:$L$1105,9,FALSE)</f>
        <v>#N/A</v>
      </c>
      <c r="L46" s="37" t="e">
        <f>VLOOKUP($M46,УЧАСТНИКИ!$A$2:$L$1105,10,FALSE)</f>
        <v>#N/A</v>
      </c>
    </row>
    <row r="47" spans="1:12" ht="13.15" hidden="1" customHeight="1" x14ac:dyDescent="0.2">
      <c r="A47" s="17" t="e">
        <f t="shared" si="0"/>
        <v>#N/A</v>
      </c>
      <c r="B47" s="37" t="e">
        <f>VLOOKUP($M47,УЧАСТНИКИ!$A$2:$L$1105,3,FALSE)</f>
        <v>#N/A</v>
      </c>
      <c r="C47" s="17" t="e">
        <f>VLOOKUP($M47,УЧАСТНИКИ!$A$2:$L$1105,4,FALSE)</f>
        <v>#N/A</v>
      </c>
      <c r="D47" s="17" t="e">
        <f>VLOOKUP($M47,УЧАСТНИКИ!$A$2:$L$1105,8,FALSE)</f>
        <v>#N/A</v>
      </c>
      <c r="E47" s="37" t="e">
        <f>VLOOKUP($M47,УЧАСТНИКИ!$A$2:$L$1105,5,FALSE)</f>
        <v>#N/A</v>
      </c>
      <c r="F47" s="17" t="e">
        <f>VLOOKUP($M47,УЧАСТНИКИ!$A$2:$L$1105,7,FALSE)</f>
        <v>#N/A</v>
      </c>
      <c r="G47" s="33" t="e">
        <f>VLOOKUP($M47,УЧАСТНИКИ!$A$2:$L$1105,11,FALSE)</f>
        <v>#N/A</v>
      </c>
      <c r="H47" s="260"/>
      <c r="I47" s="12">
        <f t="shared" si="3"/>
        <v>0</v>
      </c>
      <c r="J47" s="22" t="str">
        <f t="shared" si="2"/>
        <v>МСМК</v>
      </c>
      <c r="K47" s="33" t="e">
        <f>VLOOKUP($M47,УЧАСТНИКИ!$A$2:$L$1105,9,FALSE)</f>
        <v>#N/A</v>
      </c>
      <c r="L47" s="37" t="e">
        <f>VLOOKUP($M47,УЧАСТНИКИ!$A$2:$L$1105,10,FALSE)</f>
        <v>#N/A</v>
      </c>
    </row>
    <row r="48" spans="1:12" ht="13.15" hidden="1" customHeight="1" x14ac:dyDescent="0.2">
      <c r="A48" s="17" t="e">
        <f t="shared" si="0"/>
        <v>#N/A</v>
      </c>
      <c r="B48" s="37" t="e">
        <f>VLOOKUP($M48,УЧАСТНИКИ!$A$2:$L$1105,3,FALSE)</f>
        <v>#N/A</v>
      </c>
      <c r="C48" s="17" t="e">
        <f>VLOOKUP($M48,УЧАСТНИКИ!$A$2:$L$1105,4,FALSE)</f>
        <v>#N/A</v>
      </c>
      <c r="D48" s="17" t="e">
        <f>VLOOKUP($M48,УЧАСТНИКИ!$A$2:$L$1105,8,FALSE)</f>
        <v>#N/A</v>
      </c>
      <c r="E48" s="37" t="e">
        <f>VLOOKUP($M48,УЧАСТНИКИ!$A$2:$L$1105,5,FALSE)</f>
        <v>#N/A</v>
      </c>
      <c r="F48" s="17" t="e">
        <f>VLOOKUP($M48,УЧАСТНИКИ!$A$2:$L$1105,7,FALSE)</f>
        <v>#N/A</v>
      </c>
      <c r="G48" s="33" t="e">
        <f>VLOOKUP($M48,УЧАСТНИКИ!$A$2:$L$1105,11,FALSE)</f>
        <v>#N/A</v>
      </c>
      <c r="H48" s="260"/>
      <c r="I48" s="12">
        <f t="shared" si="3"/>
        <v>0</v>
      </c>
      <c r="J48" s="22" t="str">
        <f t="shared" si="2"/>
        <v>МСМК</v>
      </c>
      <c r="K48" s="33" t="e">
        <f>VLOOKUP($M48,УЧАСТНИКИ!$A$2:$L$1105,9,FALSE)</f>
        <v>#N/A</v>
      </c>
      <c r="L48" s="37" t="e">
        <f>VLOOKUP($M48,УЧАСТНИКИ!$A$2:$L$1105,10,FALSE)</f>
        <v>#N/A</v>
      </c>
    </row>
    <row r="49" spans="1:12" ht="13.15" hidden="1" customHeight="1" x14ac:dyDescent="0.2">
      <c r="A49" s="17" t="e">
        <f t="shared" si="0"/>
        <v>#N/A</v>
      </c>
      <c r="B49" s="37" t="e">
        <f>VLOOKUP($M49,УЧАСТНИКИ!$A$2:$L$1105,3,FALSE)</f>
        <v>#N/A</v>
      </c>
      <c r="C49" s="17" t="e">
        <f>VLOOKUP($M49,УЧАСТНИКИ!$A$2:$L$1105,4,FALSE)</f>
        <v>#N/A</v>
      </c>
      <c r="D49" s="17" t="e">
        <f>VLOOKUP($M49,УЧАСТНИКИ!$A$2:$L$1105,8,FALSE)</f>
        <v>#N/A</v>
      </c>
      <c r="E49" s="37" t="e">
        <f>VLOOKUP($M49,УЧАСТНИКИ!$A$2:$L$1105,5,FALSE)</f>
        <v>#N/A</v>
      </c>
      <c r="F49" s="17" t="e">
        <f>VLOOKUP($M49,УЧАСТНИКИ!$A$2:$L$1105,7,FALSE)</f>
        <v>#N/A</v>
      </c>
      <c r="G49" s="33" t="e">
        <f>VLOOKUP($M49,УЧАСТНИКИ!$A$2:$L$1105,11,FALSE)</f>
        <v>#N/A</v>
      </c>
      <c r="H49" s="260"/>
      <c r="I49" s="12">
        <f t="shared" si="3"/>
        <v>0</v>
      </c>
      <c r="J49" s="22" t="str">
        <f t="shared" si="2"/>
        <v>МСМК</v>
      </c>
      <c r="K49" s="33" t="e">
        <f>VLOOKUP($M49,УЧАСТНИКИ!$A$2:$L$1105,9,FALSE)</f>
        <v>#N/A</v>
      </c>
      <c r="L49" s="37" t="e">
        <f>VLOOKUP($M49,УЧАСТНИКИ!$A$2:$L$1105,10,FALSE)</f>
        <v>#N/A</v>
      </c>
    </row>
    <row r="50" spans="1:12" ht="13.15" hidden="1" customHeight="1" x14ac:dyDescent="0.2">
      <c r="A50" s="17" t="e">
        <f t="shared" si="0"/>
        <v>#N/A</v>
      </c>
      <c r="B50" s="37" t="e">
        <f>VLOOKUP($M50,УЧАСТНИКИ!$A$2:$L$1105,3,FALSE)</f>
        <v>#N/A</v>
      </c>
      <c r="C50" s="17" t="e">
        <f>VLOOKUP($M50,УЧАСТНИКИ!$A$2:$L$1105,4,FALSE)</f>
        <v>#N/A</v>
      </c>
      <c r="D50" s="17" t="e">
        <f>VLOOKUP($M50,УЧАСТНИКИ!$A$2:$L$1105,8,FALSE)</f>
        <v>#N/A</v>
      </c>
      <c r="E50" s="37" t="e">
        <f>VLOOKUP($M50,УЧАСТНИКИ!$A$2:$L$1105,5,FALSE)</f>
        <v>#N/A</v>
      </c>
      <c r="F50" s="17" t="e">
        <f>VLOOKUP($M50,УЧАСТНИКИ!$A$2:$L$1105,7,FALSE)</f>
        <v>#N/A</v>
      </c>
      <c r="G50" s="33" t="e">
        <f>VLOOKUP($M50,УЧАСТНИКИ!$A$2:$L$1105,11,FALSE)</f>
        <v>#N/A</v>
      </c>
      <c r="H50" s="260"/>
      <c r="I50" s="12">
        <f t="shared" si="3"/>
        <v>0</v>
      </c>
      <c r="J50" s="22" t="str">
        <f t="shared" si="2"/>
        <v>МСМК</v>
      </c>
      <c r="K50" s="33" t="e">
        <f>VLOOKUP($M50,УЧАСТНИКИ!$A$2:$L$1105,9,FALSE)</f>
        <v>#N/A</v>
      </c>
      <c r="L50" s="37" t="e">
        <f>VLOOKUP($M50,УЧАСТНИКИ!$A$2:$L$1105,10,FALSE)</f>
        <v>#N/A</v>
      </c>
    </row>
    <row r="51" spans="1:12" ht="13.15" hidden="1" customHeight="1" x14ac:dyDescent="0.2">
      <c r="A51" s="17" t="e">
        <f t="shared" si="0"/>
        <v>#N/A</v>
      </c>
      <c r="B51" s="37" t="e">
        <f>VLOOKUP($M51,УЧАСТНИКИ!$A$2:$L$1105,3,FALSE)</f>
        <v>#N/A</v>
      </c>
      <c r="C51" s="17" t="e">
        <f>VLOOKUP($M51,УЧАСТНИКИ!$A$2:$L$1105,4,FALSE)</f>
        <v>#N/A</v>
      </c>
      <c r="D51" s="17" t="e">
        <f>VLOOKUP($M51,УЧАСТНИКИ!$A$2:$L$1105,8,FALSE)</f>
        <v>#N/A</v>
      </c>
      <c r="E51" s="37" t="e">
        <f>VLOOKUP($M51,УЧАСТНИКИ!$A$2:$L$1105,5,FALSE)</f>
        <v>#N/A</v>
      </c>
      <c r="F51" s="17" t="e">
        <f>VLOOKUP($M51,УЧАСТНИКИ!$A$2:$L$1105,7,FALSE)</f>
        <v>#N/A</v>
      </c>
      <c r="G51" s="33" t="e">
        <f>VLOOKUP($M51,УЧАСТНИКИ!$A$2:$L$1105,11,FALSE)</f>
        <v>#N/A</v>
      </c>
      <c r="H51" s="260"/>
      <c r="I51" s="12">
        <f t="shared" si="3"/>
        <v>0</v>
      </c>
      <c r="J51" s="22" t="str">
        <f t="shared" si="2"/>
        <v>МСМК</v>
      </c>
      <c r="K51" s="33" t="e">
        <f>VLOOKUP($M51,УЧАСТНИКИ!$A$2:$L$1105,9,FALSE)</f>
        <v>#N/A</v>
      </c>
      <c r="L51" s="37" t="e">
        <f>VLOOKUP($M51,УЧАСТНИКИ!$A$2:$L$1105,10,FALSE)</f>
        <v>#N/A</v>
      </c>
    </row>
    <row r="52" spans="1:12" ht="13.15" hidden="1" customHeight="1" x14ac:dyDescent="0.2">
      <c r="A52" s="17" t="e">
        <f t="shared" si="0"/>
        <v>#N/A</v>
      </c>
      <c r="B52" s="37" t="e">
        <f>VLOOKUP($M52,УЧАСТНИКИ!$A$2:$L$1105,3,FALSE)</f>
        <v>#N/A</v>
      </c>
      <c r="C52" s="17" t="e">
        <f>VLOOKUP($M52,УЧАСТНИКИ!$A$2:$L$1105,4,FALSE)</f>
        <v>#N/A</v>
      </c>
      <c r="D52" s="17" t="e">
        <f>VLOOKUP($M52,УЧАСТНИКИ!$A$2:$L$1105,8,FALSE)</f>
        <v>#N/A</v>
      </c>
      <c r="E52" s="37" t="e">
        <f>VLOOKUP($M52,УЧАСТНИКИ!$A$2:$L$1105,5,FALSE)</f>
        <v>#N/A</v>
      </c>
      <c r="F52" s="17" t="e">
        <f>VLOOKUP($M52,УЧАСТНИКИ!$A$2:$L$1105,7,FALSE)</f>
        <v>#N/A</v>
      </c>
      <c r="G52" s="33" t="e">
        <f>VLOOKUP($M52,УЧАСТНИКИ!$A$2:$L$1105,11,FALSE)</f>
        <v>#N/A</v>
      </c>
      <c r="H52" s="260"/>
      <c r="I52" s="12">
        <f t="shared" si="3"/>
        <v>0</v>
      </c>
      <c r="J52" s="22" t="str">
        <f t="shared" si="2"/>
        <v>МСМК</v>
      </c>
      <c r="K52" s="33" t="e">
        <f>VLOOKUP($M52,УЧАСТНИКИ!$A$2:$L$1105,9,FALSE)</f>
        <v>#N/A</v>
      </c>
      <c r="L52" s="37" t="e">
        <f>VLOOKUP($M52,УЧАСТНИКИ!$A$2:$L$1105,10,FALSE)</f>
        <v>#N/A</v>
      </c>
    </row>
    <row r="53" spans="1:12" ht="13.15" hidden="1" customHeight="1" x14ac:dyDescent="0.2">
      <c r="A53" s="17" t="e">
        <f t="shared" si="0"/>
        <v>#N/A</v>
      </c>
      <c r="B53" s="37" t="e">
        <f>VLOOKUP($M53,УЧАСТНИКИ!$A$2:$L$1105,3,FALSE)</f>
        <v>#N/A</v>
      </c>
      <c r="C53" s="17" t="e">
        <f>VLOOKUP($M53,УЧАСТНИКИ!$A$2:$L$1105,4,FALSE)</f>
        <v>#N/A</v>
      </c>
      <c r="D53" s="17" t="e">
        <f>VLOOKUP($M53,УЧАСТНИКИ!$A$2:$L$1105,8,FALSE)</f>
        <v>#N/A</v>
      </c>
      <c r="E53" s="37" t="e">
        <f>VLOOKUP($M53,УЧАСТНИКИ!$A$2:$L$1105,5,FALSE)</f>
        <v>#N/A</v>
      </c>
      <c r="F53" s="17" t="e">
        <f>VLOOKUP($M53,УЧАСТНИКИ!$A$2:$L$1105,7,FALSE)</f>
        <v>#N/A</v>
      </c>
      <c r="G53" s="33" t="e">
        <f>VLOOKUP($M53,УЧАСТНИКИ!$A$2:$L$1105,11,FALSE)</f>
        <v>#N/A</v>
      </c>
      <c r="H53" s="260"/>
      <c r="I53" s="12">
        <f t="shared" si="3"/>
        <v>0</v>
      </c>
      <c r="J53" s="22" t="str">
        <f t="shared" si="2"/>
        <v>МСМК</v>
      </c>
      <c r="K53" s="33" t="e">
        <f>VLOOKUP($M53,УЧАСТНИКИ!$A$2:$L$1105,9,FALSE)</f>
        <v>#N/A</v>
      </c>
      <c r="L53" s="37" t="e">
        <f>VLOOKUP($M53,УЧАСТНИКИ!$A$2:$L$1105,10,FALSE)</f>
        <v>#N/A</v>
      </c>
    </row>
    <row r="54" spans="1:12" ht="13.15" hidden="1" customHeight="1" x14ac:dyDescent="0.2">
      <c r="A54" s="17" t="e">
        <f t="shared" si="0"/>
        <v>#N/A</v>
      </c>
      <c r="B54" s="37" t="e">
        <f>VLOOKUP($M54,УЧАСТНИКИ!$A$2:$L$1105,3,FALSE)</f>
        <v>#N/A</v>
      </c>
      <c r="C54" s="17" t="e">
        <f>VLOOKUP($M54,УЧАСТНИКИ!$A$2:$L$1105,4,FALSE)</f>
        <v>#N/A</v>
      </c>
      <c r="D54" s="17" t="e">
        <f>VLOOKUP($M54,УЧАСТНИКИ!$A$2:$L$1105,8,FALSE)</f>
        <v>#N/A</v>
      </c>
      <c r="E54" s="37" t="e">
        <f>VLOOKUP($M54,УЧАСТНИКИ!$A$2:$L$1105,5,FALSE)</f>
        <v>#N/A</v>
      </c>
      <c r="F54" s="17" t="e">
        <f>VLOOKUP($M54,УЧАСТНИКИ!$A$2:$L$1105,7,FALSE)</f>
        <v>#N/A</v>
      </c>
      <c r="G54" s="33" t="e">
        <f>VLOOKUP($M54,УЧАСТНИКИ!$A$2:$L$1105,11,FALSE)</f>
        <v>#N/A</v>
      </c>
      <c r="H54" s="260"/>
      <c r="I54" s="12">
        <f t="shared" si="3"/>
        <v>0</v>
      </c>
      <c r="J54" s="22" t="str">
        <f t="shared" si="2"/>
        <v>МСМК</v>
      </c>
      <c r="K54" s="33" t="e">
        <f>VLOOKUP($M54,УЧАСТНИКИ!$A$2:$L$1105,9,FALSE)</f>
        <v>#N/A</v>
      </c>
      <c r="L54" s="37" t="e">
        <f>VLOOKUP($M54,УЧАСТНИКИ!$A$2:$L$1105,10,FALSE)</f>
        <v>#N/A</v>
      </c>
    </row>
    <row r="55" spans="1:12" ht="13.15" hidden="1" customHeight="1" x14ac:dyDescent="0.2">
      <c r="A55" s="17" t="e">
        <f t="shared" si="0"/>
        <v>#N/A</v>
      </c>
      <c r="B55" s="37" t="e">
        <f>VLOOKUP($M55,УЧАСТНИКИ!$A$2:$L$1105,3,FALSE)</f>
        <v>#N/A</v>
      </c>
      <c r="C55" s="17" t="e">
        <f>VLOOKUP($M55,УЧАСТНИКИ!$A$2:$L$1105,4,FALSE)</f>
        <v>#N/A</v>
      </c>
      <c r="D55" s="17" t="e">
        <f>VLOOKUP($M55,УЧАСТНИКИ!$A$2:$L$1105,8,FALSE)</f>
        <v>#N/A</v>
      </c>
      <c r="E55" s="37" t="e">
        <f>VLOOKUP($M55,УЧАСТНИКИ!$A$2:$L$1105,5,FALSE)</f>
        <v>#N/A</v>
      </c>
      <c r="F55" s="17" t="e">
        <f>VLOOKUP($M55,УЧАСТНИКИ!$A$2:$L$1105,7,FALSE)</f>
        <v>#N/A</v>
      </c>
      <c r="G55" s="33" t="e">
        <f>VLOOKUP($M55,УЧАСТНИКИ!$A$2:$L$1105,11,FALSE)</f>
        <v>#N/A</v>
      </c>
      <c r="H55" s="260"/>
      <c r="I55" s="12">
        <f t="shared" si="3"/>
        <v>0</v>
      </c>
      <c r="J55" s="22" t="str">
        <f t="shared" si="2"/>
        <v>МСМК</v>
      </c>
      <c r="K55" s="33" t="e">
        <f>VLOOKUP($M55,УЧАСТНИКИ!$A$2:$L$1105,9,FALSE)</f>
        <v>#N/A</v>
      </c>
      <c r="L55" s="37" t="e">
        <f>VLOOKUP($M55,УЧАСТНИКИ!$A$2:$L$1105,10,FALSE)</f>
        <v>#N/A</v>
      </c>
    </row>
    <row r="56" spans="1:12" ht="13.15" customHeight="1" x14ac:dyDescent="0.2">
      <c r="A56" s="17"/>
      <c r="C56" s="257"/>
      <c r="D56" s="257"/>
      <c r="I56" s="257"/>
    </row>
    <row r="57" spans="1:12" ht="13.15" customHeight="1" x14ac:dyDescent="0.2">
      <c r="A57" s="17"/>
      <c r="C57" s="257"/>
      <c r="D57" s="257"/>
      <c r="I57" s="257"/>
    </row>
    <row r="58" spans="1:12" ht="13.15" customHeight="1" x14ac:dyDescent="0.2">
      <c r="A58" s="17"/>
      <c r="C58" s="257"/>
      <c r="D58" s="257"/>
      <c r="I58" s="257"/>
    </row>
    <row r="59" spans="1:12" x14ac:dyDescent="0.2">
      <c r="A59" s="262" t="s">
        <v>179</v>
      </c>
      <c r="B59" s="206"/>
      <c r="C59" s="121"/>
      <c r="D59" s="121"/>
      <c r="E59" s="206"/>
      <c r="F59" s="206"/>
      <c r="G59" s="262" t="s">
        <v>180</v>
      </c>
      <c r="I59" s="257"/>
    </row>
    <row r="60" spans="1:12" x14ac:dyDescent="0.2">
      <c r="A60" s="262"/>
      <c r="B60" s="206"/>
      <c r="C60" s="121"/>
      <c r="D60" s="121"/>
      <c r="E60" s="206"/>
      <c r="F60" s="206"/>
      <c r="G60" s="262"/>
      <c r="I60" s="257"/>
    </row>
    <row r="61" spans="1:12" x14ac:dyDescent="0.2">
      <c r="A61" s="262"/>
      <c r="B61" s="206"/>
      <c r="C61" s="121"/>
      <c r="D61" s="121"/>
      <c r="E61" s="206"/>
      <c r="F61" s="206"/>
      <c r="G61" s="262"/>
      <c r="I61" s="257"/>
    </row>
    <row r="62" spans="1:12" x14ac:dyDescent="0.2">
      <c r="A62" s="262" t="s">
        <v>181</v>
      </c>
      <c r="B62" s="206"/>
      <c r="C62" s="121"/>
      <c r="D62" s="121"/>
      <c r="E62" s="206"/>
      <c r="F62" s="206"/>
      <c r="G62" s="262" t="s">
        <v>182</v>
      </c>
      <c r="I62" s="257"/>
    </row>
    <row r="63" spans="1:12" x14ac:dyDescent="0.2">
      <c r="A63" s="17"/>
      <c r="C63" s="257"/>
      <c r="D63" s="257"/>
      <c r="I63" s="257"/>
    </row>
    <row r="64" spans="1:12" ht="13.15" customHeight="1" x14ac:dyDescent="0.2">
      <c r="A64" s="17"/>
      <c r="C64" s="257"/>
      <c r="D64" s="257"/>
      <c r="I64" s="257"/>
    </row>
    <row r="65" spans="1:9" ht="13.15" customHeight="1" x14ac:dyDescent="0.2">
      <c r="A65" s="17"/>
      <c r="C65" s="257"/>
      <c r="D65" s="257"/>
      <c r="I65" s="257"/>
    </row>
    <row r="66" spans="1:9" ht="13.15" customHeight="1" x14ac:dyDescent="0.2">
      <c r="A66" s="17"/>
      <c r="C66" s="257"/>
      <c r="D66" s="257"/>
      <c r="I66" s="257"/>
    </row>
    <row r="67" spans="1:9" ht="13.15" customHeight="1" x14ac:dyDescent="0.2">
      <c r="A67" s="17"/>
      <c r="C67" s="257"/>
      <c r="D67" s="257"/>
      <c r="I67" s="257"/>
    </row>
    <row r="68" spans="1:9" ht="13.15" customHeight="1" x14ac:dyDescent="0.2">
      <c r="A68" s="17"/>
      <c r="C68" s="257"/>
      <c r="D68" s="257"/>
      <c r="I68" s="257"/>
    </row>
    <row r="69" spans="1:9" ht="13.15" customHeight="1" x14ac:dyDescent="0.2">
      <c r="A69" s="17"/>
      <c r="C69" s="257"/>
      <c r="D69" s="257"/>
      <c r="I69" s="257"/>
    </row>
    <row r="70" spans="1:9" ht="13.15" customHeight="1" x14ac:dyDescent="0.2">
      <c r="A70" s="17"/>
      <c r="C70" s="257"/>
      <c r="D70" s="257"/>
      <c r="I70" s="257"/>
    </row>
    <row r="71" spans="1:9" ht="13.15" customHeight="1" x14ac:dyDescent="0.2">
      <c r="A71" s="17"/>
      <c r="C71" s="257"/>
      <c r="D71" s="257"/>
      <c r="I71" s="257"/>
    </row>
    <row r="72" spans="1:9" ht="13.15" customHeight="1" x14ac:dyDescent="0.2">
      <c r="A72" s="17"/>
      <c r="C72" s="257"/>
      <c r="D72" s="257"/>
      <c r="I72" s="257"/>
    </row>
    <row r="73" spans="1:9" ht="13.15" customHeight="1" x14ac:dyDescent="0.2">
      <c r="A73" s="17"/>
      <c r="C73" s="257"/>
      <c r="D73" s="257"/>
      <c r="I73" s="257"/>
    </row>
    <row r="74" spans="1:9" ht="13.15" customHeight="1" x14ac:dyDescent="0.2">
      <c r="A74" s="17"/>
      <c r="C74" s="257"/>
      <c r="D74" s="257"/>
      <c r="I74" s="257"/>
    </row>
    <row r="75" spans="1:9" ht="13.15" customHeight="1" x14ac:dyDescent="0.2">
      <c r="A75" s="17"/>
      <c r="C75" s="257"/>
      <c r="D75" s="257"/>
      <c r="I75" s="257"/>
    </row>
    <row r="76" spans="1:9" ht="13.15" customHeight="1" x14ac:dyDescent="0.2">
      <c r="A76" s="17"/>
      <c r="C76" s="257"/>
      <c r="D76" s="257"/>
      <c r="I76" s="257"/>
    </row>
    <row r="77" spans="1:9" x14ac:dyDescent="0.2">
      <c r="A77" s="17"/>
      <c r="C77" s="257"/>
      <c r="D77" s="257"/>
      <c r="I77" s="257"/>
    </row>
    <row r="78" spans="1:9" x14ac:dyDescent="0.2">
      <c r="A78" s="17"/>
      <c r="C78" s="257"/>
      <c r="D78" s="257"/>
      <c r="I78" s="257"/>
    </row>
    <row r="79" spans="1:9" x14ac:dyDescent="0.2">
      <c r="A79" s="17"/>
      <c r="C79" s="257"/>
      <c r="D79" s="257"/>
      <c r="I79" s="257"/>
    </row>
    <row r="80" spans="1:9" x14ac:dyDescent="0.2">
      <c r="A80" s="17"/>
      <c r="C80" s="257"/>
      <c r="D80" s="257"/>
      <c r="I80" s="257"/>
    </row>
    <row r="81" spans="1:9" x14ac:dyDescent="0.2">
      <c r="A81" s="257"/>
      <c r="C81" s="257"/>
      <c r="D81" s="257"/>
      <c r="I81" s="257"/>
    </row>
    <row r="82" spans="1:9" x14ac:dyDescent="0.2">
      <c r="A82" s="257"/>
      <c r="C82" s="257"/>
      <c r="D82" s="257"/>
      <c r="I82" s="257"/>
    </row>
    <row r="83" spans="1:9" x14ac:dyDescent="0.2">
      <c r="A83" s="257"/>
      <c r="C83" s="257"/>
      <c r="D83" s="257"/>
      <c r="I83" s="257"/>
    </row>
    <row r="84" spans="1:9" x14ac:dyDescent="0.2">
      <c r="A84" s="257"/>
      <c r="C84" s="257"/>
      <c r="D84" s="257"/>
      <c r="I84" s="257"/>
    </row>
    <row r="85" spans="1:9" x14ac:dyDescent="0.2">
      <c r="A85" s="257"/>
      <c r="C85" s="257"/>
      <c r="D85" s="257"/>
      <c r="I85" s="257"/>
    </row>
    <row r="86" spans="1:9" x14ac:dyDescent="0.2">
      <c r="A86" s="257"/>
      <c r="C86" s="257"/>
      <c r="D86" s="257"/>
      <c r="I86" s="257"/>
    </row>
    <row r="87" spans="1:9" x14ac:dyDescent="0.2">
      <c r="A87" s="257"/>
      <c r="C87" s="257"/>
      <c r="D87" s="257"/>
      <c r="I87" s="257"/>
    </row>
    <row r="88" spans="1:9" x14ac:dyDescent="0.2">
      <c r="A88" s="257"/>
      <c r="C88" s="257"/>
      <c r="D88" s="257"/>
      <c r="I88" s="257"/>
    </row>
    <row r="89" spans="1:9" x14ac:dyDescent="0.2">
      <c r="A89" s="257"/>
      <c r="C89" s="257"/>
      <c r="D89" s="257"/>
      <c r="I89" s="257"/>
    </row>
    <row r="90" spans="1:9" x14ac:dyDescent="0.2">
      <c r="A90" s="257"/>
      <c r="C90" s="257"/>
      <c r="D90" s="257"/>
      <c r="I90" s="257"/>
    </row>
    <row r="91" spans="1:9" x14ac:dyDescent="0.2">
      <c r="A91" s="257"/>
      <c r="C91" s="257"/>
      <c r="D91" s="257"/>
      <c r="I91" s="257"/>
    </row>
    <row r="92" spans="1:9" x14ac:dyDescent="0.2">
      <c r="A92" s="257"/>
      <c r="C92" s="257"/>
      <c r="D92" s="257"/>
      <c r="I92" s="257"/>
    </row>
    <row r="93" spans="1:9" x14ac:dyDescent="0.2">
      <c r="A93" s="257"/>
      <c r="C93" s="257"/>
      <c r="D93" s="257"/>
      <c r="I93" s="257"/>
    </row>
    <row r="94" spans="1:9" x14ac:dyDescent="0.2">
      <c r="A94" s="257"/>
      <c r="C94" s="257"/>
      <c r="D94" s="257"/>
      <c r="I94" s="257"/>
    </row>
    <row r="95" spans="1:9" x14ac:dyDescent="0.2">
      <c r="A95" s="257"/>
      <c r="C95" s="257"/>
      <c r="D95" s="257"/>
      <c r="I95" s="257"/>
    </row>
    <row r="96" spans="1:9" x14ac:dyDescent="0.2">
      <c r="A96" s="257"/>
      <c r="C96" s="257"/>
      <c r="D96" s="257"/>
      <c r="I96" s="257"/>
    </row>
    <row r="97" spans="1:9" x14ac:dyDescent="0.2">
      <c r="A97" s="257"/>
      <c r="C97" s="257"/>
      <c r="D97" s="257"/>
      <c r="I97" s="257"/>
    </row>
    <row r="98" spans="1:9" x14ac:dyDescent="0.2">
      <c r="A98" s="13"/>
    </row>
    <row r="99" spans="1:9" x14ac:dyDescent="0.2">
      <c r="A99" s="13"/>
    </row>
    <row r="100" spans="1:9" x14ac:dyDescent="0.2">
      <c r="A100" s="13"/>
    </row>
  </sheetData>
  <sortState ref="A12:X16">
    <sortCondition ref="A12"/>
  </sortState>
  <customSheetViews>
    <customSheetView guid="{B28A55F2-F506-44F5-8B45-C06C81F4E83D}" showRuler="0">
      <selection activeCell="K1" sqref="K1:K3"/>
      <pageMargins left="0.39370078740157483" right="0.39370078740157483" top="0.59055118110236227" bottom="0.59055118110236227" header="0.51181102362204722" footer="0.51181102362204722"/>
      <pageSetup paperSize="9" orientation="portrait" horizontalDpi="300" verticalDpi="300" r:id="rId1"/>
      <headerFooter alignWithMargins="0"/>
    </customSheetView>
  </customSheetViews>
  <mergeCells count="7">
    <mergeCell ref="A5:L5"/>
    <mergeCell ref="A6:L6"/>
    <mergeCell ref="A7:L7"/>
    <mergeCell ref="A3:L3"/>
    <mergeCell ref="A1:L1"/>
    <mergeCell ref="A2:L2"/>
    <mergeCell ref="A4:L4"/>
  </mergeCells>
  <phoneticPr fontId="1" type="noConversion"/>
  <printOptions horizontalCentered="1"/>
  <pageMargins left="0.25" right="0.25" top="0.75" bottom="0.75" header="0.3" footer="0.3"/>
  <pageSetup paperSize="9" scale="95" orientation="landscape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tabColor indexed="15"/>
  </sheetPr>
  <dimension ref="A1:AA68"/>
  <sheetViews>
    <sheetView topLeftCell="A23" zoomScale="110" zoomScaleNormal="110" zoomScaleSheetLayoutView="70" workbookViewId="0">
      <selection activeCell="C40" sqref="C40"/>
    </sheetView>
  </sheetViews>
  <sheetFormatPr defaultColWidth="9.140625" defaultRowHeight="12.75" outlineLevelCol="1" x14ac:dyDescent="0.2"/>
  <cols>
    <col min="1" max="1" width="6.28515625" style="24" customWidth="1"/>
    <col min="2" max="2" width="20.140625" style="9" customWidth="1"/>
    <col min="3" max="3" width="9" style="13" bestFit="1" customWidth="1"/>
    <col min="4" max="4" width="8.140625" style="13" customWidth="1"/>
    <col min="5" max="5" width="23" style="9" customWidth="1"/>
    <col min="6" max="6" width="6.85546875" style="9" hidden="1" customWidth="1"/>
    <col min="7" max="7" width="31" style="9" customWidth="1"/>
    <col min="8" max="8" width="8.140625" style="9" hidden="1" customWidth="1" outlineLevel="1"/>
    <col min="9" max="9" width="6.28515625" style="13" customWidth="1" collapsed="1"/>
    <col min="10" max="10" width="4.7109375" style="13" customWidth="1"/>
    <col min="11" max="11" width="6.28515625" style="13" hidden="1" customWidth="1" outlineLevel="1"/>
    <col min="12" max="12" width="6.140625" style="13" customWidth="1" collapsed="1"/>
    <col min="13" max="13" width="4.7109375" style="13" customWidth="1"/>
    <col min="14" max="14" width="10.5703125" style="9" customWidth="1"/>
    <col min="15" max="15" width="7" style="17" customWidth="1"/>
    <col min="16" max="16" width="15" style="9" customWidth="1"/>
    <col min="17" max="17" width="8" style="9" hidden="1" customWidth="1" outlineLevel="1"/>
    <col min="18" max="26" width="9.140625" style="9" hidden="1" customWidth="1" outlineLevel="1"/>
    <col min="27" max="27" width="9.140625" style="9" collapsed="1"/>
    <col min="28" max="16384" width="9.140625" style="9"/>
  </cols>
  <sheetData>
    <row r="1" spans="1:27" x14ac:dyDescent="0.2">
      <c r="A1" s="309" t="str">
        <f>Name_1</f>
        <v>МИНИСТЕРСТВО ФИЗИЧЕСКОЙ КУЛЬТУРЫ И СПОРТА РОССИЙСКОЙ ФЕДЕРАЦИИ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U1" s="10"/>
      <c r="V1" s="10"/>
      <c r="W1" s="11"/>
    </row>
    <row r="2" spans="1:27" x14ac:dyDescent="0.2">
      <c r="A2" s="309" t="str">
        <f>Name_2</f>
        <v>ВСЕРОССИЙСКАЯ ФЕДЕРАЦИЯ ЛЕГКОЙ АТЛЕТИКИ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U2" s="10"/>
      <c r="V2" s="10"/>
      <c r="W2" s="11"/>
    </row>
    <row r="3" spans="1:27" hidden="1" x14ac:dyDescent="0.2">
      <c r="A3" s="309" t="str">
        <f>Name_3</f>
        <v>МИНИСТЕРСТВО ФИЗИЧЕСКОЙ КУЛЬТУРЫ И СПОРТА КРАСНОДАРСКОГО КРАЯ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U3" s="10"/>
      <c r="V3" s="10"/>
      <c r="W3" s="11"/>
    </row>
    <row r="4" spans="1:27" hidden="1" x14ac:dyDescent="0.2">
      <c r="A4" s="309" t="str">
        <f>Name_6</f>
        <v>ФЕДЕРАЦИЯ ЛЕГКОЙ АТЛЕТИКИ КРАСНОДАРСКОГО КРАЯ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U4" s="10"/>
      <c r="V4" s="10"/>
      <c r="W4" s="11"/>
    </row>
    <row r="5" spans="1:27" ht="15.75" x14ac:dyDescent="0.2">
      <c r="A5" s="310" t="str">
        <f>Name_4</f>
        <v>КОМАНДНЫЙ ЧЕМПИОНАТ РОССИИ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U5" s="10"/>
      <c r="V5" s="10"/>
      <c r="W5" s="11"/>
    </row>
    <row r="6" spans="1:27" ht="15.75" x14ac:dyDescent="0.2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U6" s="10"/>
      <c r="V6" s="10"/>
      <c r="W6" s="11"/>
    </row>
    <row r="7" spans="1:27" ht="15.75" x14ac:dyDescent="0.2">
      <c r="A7" s="308" t="s">
        <v>16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U7" s="10"/>
      <c r="V7" s="10"/>
      <c r="W7" s="11"/>
    </row>
    <row r="8" spans="1:27" ht="12.75" customHeight="1" x14ac:dyDescent="0.2">
      <c r="A8" s="18" t="str">
        <f>d_4</f>
        <v>МУЖЧИНЫ</v>
      </c>
      <c r="B8" s="18"/>
      <c r="D8" s="151"/>
      <c r="E8" s="15"/>
      <c r="P8" s="19" t="str">
        <f>d_5</f>
        <v>г. Сочи, ул. Бзугу 2, ст. им. Славы Метревели</v>
      </c>
      <c r="U8" s="10"/>
      <c r="V8" s="10"/>
      <c r="W8" s="11"/>
    </row>
    <row r="9" spans="1:27" ht="12.75" customHeight="1" x14ac:dyDescent="0.2">
      <c r="A9" s="15" t="s">
        <v>139</v>
      </c>
      <c r="B9" s="15"/>
      <c r="C9" s="67" t="str">
        <f>'110'!A7</f>
        <v>h-1,067 м</v>
      </c>
      <c r="D9" s="151"/>
      <c r="E9" s="151"/>
      <c r="F9" s="30"/>
      <c r="G9" s="19"/>
      <c r="H9" s="152"/>
      <c r="I9" s="25"/>
      <c r="J9" s="25"/>
      <c r="K9" s="25"/>
      <c r="L9" s="152" t="s">
        <v>103</v>
      </c>
      <c r="M9" s="25"/>
      <c r="N9" s="19" t="str">
        <f>d_1</f>
        <v>04.09.2019г.</v>
      </c>
      <c r="O9" s="244" t="str">
        <f>'110'!I5</f>
        <v>16:50</v>
      </c>
      <c r="P9" s="19" t="str">
        <f>d_6</f>
        <v>t° +26 вл. 61%</v>
      </c>
      <c r="U9" s="10"/>
      <c r="V9" s="10"/>
      <c r="W9" s="11"/>
    </row>
    <row r="10" spans="1:27" s="23" customFormat="1" ht="13.5" thickBot="1" x14ac:dyDescent="0.25">
      <c r="A10" s="179" t="s">
        <v>151</v>
      </c>
      <c r="C10" s="49"/>
      <c r="D10" s="188"/>
      <c r="E10" s="188"/>
      <c r="F10" s="182"/>
      <c r="G10" s="187"/>
      <c r="H10" s="188"/>
      <c r="I10" s="185"/>
      <c r="J10" s="185"/>
      <c r="K10" s="185"/>
      <c r="L10" s="189" t="s">
        <v>47</v>
      </c>
      <c r="M10" s="185"/>
      <c r="N10" s="19" t="str">
        <f>d_1</f>
        <v>04.09.2019г.</v>
      </c>
      <c r="O10" s="245" t="str">
        <f>'110ф'!J5</f>
        <v>18:05</v>
      </c>
      <c r="P10" s="187" t="str">
        <f>d_6</f>
        <v>t° +26 вл. 61%</v>
      </c>
      <c r="Q10" s="23" t="s">
        <v>14</v>
      </c>
      <c r="R10" s="35" t="s">
        <v>90</v>
      </c>
      <c r="S10" s="35" t="s">
        <v>91</v>
      </c>
      <c r="T10" s="35" t="s">
        <v>92</v>
      </c>
      <c r="U10" s="35">
        <v>1</v>
      </c>
      <c r="V10" s="35">
        <v>2</v>
      </c>
      <c r="W10" s="35" t="s">
        <v>36</v>
      </c>
      <c r="X10" s="35" t="s">
        <v>93</v>
      </c>
      <c r="Y10" s="35" t="s">
        <v>94</v>
      </c>
      <c r="Z10" s="35" t="s">
        <v>95</v>
      </c>
    </row>
    <row r="11" spans="1:27" s="23" customFormat="1" ht="28.9" customHeight="1" thickBot="1" x14ac:dyDescent="0.25">
      <c r="A11" s="162" t="s">
        <v>9</v>
      </c>
      <c r="B11" s="163" t="s">
        <v>49</v>
      </c>
      <c r="C11" s="163" t="s">
        <v>50</v>
      </c>
      <c r="D11" s="163" t="s">
        <v>10</v>
      </c>
      <c r="E11" s="163" t="s">
        <v>78</v>
      </c>
      <c r="F11" s="164" t="s">
        <v>80</v>
      </c>
      <c r="G11" s="156" t="s">
        <v>104</v>
      </c>
      <c r="H11" s="165"/>
      <c r="I11" s="164" t="s">
        <v>11</v>
      </c>
      <c r="J11" s="157" t="s">
        <v>100</v>
      </c>
      <c r="K11" s="164" t="s">
        <v>15</v>
      </c>
      <c r="L11" s="164" t="s">
        <v>12</v>
      </c>
      <c r="M11" s="157" t="s">
        <v>100</v>
      </c>
      <c r="N11" s="154" t="s">
        <v>101</v>
      </c>
      <c r="O11" s="154" t="s">
        <v>13</v>
      </c>
      <c r="P11" s="158" t="s">
        <v>102</v>
      </c>
      <c r="R11" s="58">
        <v>1364</v>
      </c>
      <c r="S11" s="58">
        <v>1434</v>
      </c>
      <c r="T11" s="58">
        <v>1524</v>
      </c>
      <c r="U11" s="58">
        <v>1624</v>
      </c>
      <c r="V11" s="58">
        <v>1744</v>
      </c>
      <c r="W11" s="58">
        <v>1874</v>
      </c>
      <c r="X11" s="168"/>
      <c r="Y11" s="168"/>
      <c r="Z11" s="169"/>
    </row>
    <row r="12" spans="1:27" s="23" customFormat="1" ht="25.5" x14ac:dyDescent="0.2">
      <c r="A12" s="17">
        <f>RANK(H12,$H$12:$H$135,1)</f>
        <v>1</v>
      </c>
      <c r="B12" s="37" t="str">
        <f>VLOOKUP($Q12,УЧАСТНИКИ!$A$2:$L$1105,3,FALSE)</f>
        <v>Шабанов Константин</v>
      </c>
      <c r="C12" s="17" t="str">
        <f>VLOOKUP($Q12,УЧАСТНИКИ!$A$2:$L$1105,4,FALSE)</f>
        <v>17.11.1989</v>
      </c>
      <c r="D12" s="17" t="str">
        <f>VLOOKUP($Q12,УЧАСТНИКИ!$A$2:$L$1105,8,FALSE)</f>
        <v>МСМК</v>
      </c>
      <c r="E12" s="37" t="str">
        <f>VLOOKUP($Q12,УЧАСТНИКИ!$A$2:$L$1105,5,FALSE)</f>
        <v>Москва Псковская область</v>
      </c>
      <c r="F12" s="17">
        <f>VLOOKUP($Q12,УЧАСТНИКИ!$A$2:$L$1105,7,FALSE)</f>
        <v>0</v>
      </c>
      <c r="G12" s="33" t="str">
        <f>VLOOKUP($Q12,УЧАСТНИКИ!$A$2:$L$1105,11,FALSE)</f>
        <v xml:space="preserve"> ГБУ ДО ПО "ЦСП", ГБУ ДО ПО "ЦСП" </v>
      </c>
      <c r="H12" s="258">
        <v>1402</v>
      </c>
      <c r="I12" s="161" t="str">
        <f t="shared" ref="I12:I19" si="0">IF(H12=0,0,CONCATENATE(MID(H12,1,2),",",MID(H12,3,2)))</f>
        <v>14,02</v>
      </c>
      <c r="J12" s="191">
        <v>-1.6</v>
      </c>
      <c r="K12" s="258">
        <v>1362</v>
      </c>
      <c r="L12" s="161" t="str">
        <f t="shared" ref="L12:L19" si="1">IF(K12=0,0,CONCATENATE(MID(K12,1,2),",",MID(K12,3,2)))</f>
        <v>13,62</v>
      </c>
      <c r="M12" s="278">
        <v>-1</v>
      </c>
      <c r="N12" s="22" t="str">
        <f t="shared" ref="N12:N19" si="2">IF(S12&lt;=$R$11,"МСМК",IF(S12&lt;=$S$11,"МС",IF(S12&lt;=$T$11,"КМС",IF(S12&lt;=$U$11,"1",IF(S12&lt;=$V$11,"2",IF(S12&lt;=$W$11,"3",IF(S12&lt;=$X$11,"1юн",IF(S12&lt;=$Y$11,"2юн",IF(S12&lt;=$Z$11,"3юн",IF(S12&gt;$Z$11,"б/р"))))))))))</f>
        <v>МСМК</v>
      </c>
      <c r="O12" s="33" t="s">
        <v>121</v>
      </c>
      <c r="P12" s="37" t="str">
        <f>VLOOKUP($Q12,УЧАСТНИКИ!$A$2:$L$1105,10,FALSE)</f>
        <v>Шабанов Г.К., Шабанов К.С.</v>
      </c>
      <c r="Q12" s="212" t="s">
        <v>107</v>
      </c>
      <c r="R12" s="9"/>
      <c r="S12" s="27">
        <f t="shared" ref="S12:S23" si="3">MIN(H12,K12)</f>
        <v>1362</v>
      </c>
      <c r="T12" s="9"/>
      <c r="U12" s="9"/>
      <c r="V12" s="9"/>
      <c r="W12" s="9"/>
      <c r="X12" s="9"/>
      <c r="Y12" s="9"/>
      <c r="Z12" s="9"/>
      <c r="AA12" s="9"/>
    </row>
    <row r="13" spans="1:27" ht="38.25" x14ac:dyDescent="0.2">
      <c r="A13" s="17">
        <f>RANK(H13,$H$12:$H$135,1)</f>
        <v>2</v>
      </c>
      <c r="B13" s="37" t="str">
        <f>VLOOKUP($Q13,УЧАСТНИКИ!$A$2:$L$1105,3,FALSE)</f>
        <v>Солодов Сергей</v>
      </c>
      <c r="C13" s="17" t="str">
        <f>VLOOKUP($Q13,УЧАСТНИКИ!$A$2:$L$1105,4,FALSE)</f>
        <v>03.01.1996</v>
      </c>
      <c r="D13" s="17" t="str">
        <f>VLOOKUP($Q13,УЧАСТНИКИ!$A$2:$L$1105,8,FALSE)</f>
        <v>МС</v>
      </c>
      <c r="E13" s="37" t="str">
        <f>VLOOKUP($Q13,УЧАСТНИКИ!$A$2:$L$1105,5,FALSE)</f>
        <v xml:space="preserve">Санкт-Петербург </v>
      </c>
      <c r="F13" s="17">
        <f>VLOOKUP($Q13,УЧАСТНИКИ!$A$2:$L$1105,7,FALSE)</f>
        <v>0</v>
      </c>
      <c r="G13" s="33" t="str">
        <f>VLOOKUP($Q13,УЧАСТНИКИ!$A$2:$L$1105,11,FALSE)</f>
        <v xml:space="preserve"> ГБУ "СШОР" Академия легкой атлетики Санкт-Петербурга", СПб ГБПОУ "УОР №1"</v>
      </c>
      <c r="H13" s="260">
        <v>1431</v>
      </c>
      <c r="I13" s="161" t="str">
        <f t="shared" si="0"/>
        <v>14,31</v>
      </c>
      <c r="J13" s="21">
        <v>0.9</v>
      </c>
      <c r="K13" s="260">
        <v>1402</v>
      </c>
      <c r="L13" s="161" t="str">
        <f t="shared" si="1"/>
        <v>14,02</v>
      </c>
      <c r="M13" s="278">
        <v>-1</v>
      </c>
      <c r="N13" s="22" t="str">
        <f t="shared" si="2"/>
        <v>МС</v>
      </c>
      <c r="O13" s="33" t="s">
        <v>1274</v>
      </c>
      <c r="P13" s="37" t="str">
        <f>VLOOKUP($Q13,УЧАСТНИКИ!$A$2:$L$1105,10,FALSE)</f>
        <v>Еременко А.В.</v>
      </c>
      <c r="Q13" s="212" t="s">
        <v>1202</v>
      </c>
      <c r="S13" s="27">
        <f t="shared" si="3"/>
        <v>1402</v>
      </c>
    </row>
    <row r="14" spans="1:27" ht="51" x14ac:dyDescent="0.2">
      <c r="A14" s="17">
        <f>RANK(H14,$H$12:$H$135,1)</f>
        <v>3</v>
      </c>
      <c r="B14" s="265" t="str">
        <f>VLOOKUP($Q14,УЧАСТНИКИ!$A$2:$L$1105,3,FALSE)</f>
        <v>Спиридонов Олег</v>
      </c>
      <c r="C14" s="266" t="str">
        <f>VLOOKUP($Q14,УЧАСТНИКИ!$A$2:$L$1105,4,FALSE)</f>
        <v>16.08.1999</v>
      </c>
      <c r="D14" s="266" t="str">
        <f>VLOOKUP($Q14,УЧАСТНИКИ!$A$2:$L$1105,8,FALSE)</f>
        <v>МС</v>
      </c>
      <c r="E14" s="265" t="str">
        <f>VLOOKUP($Q14,УЧАСТНИКИ!$A$2:$L$1105,5,FALSE)</f>
        <v>Калининградская область Санкт-Петербург</v>
      </c>
      <c r="F14" s="266">
        <f>VLOOKUP($Q14,УЧАСТНИКИ!$A$2:$L$1105,7,FALSE)</f>
        <v>0</v>
      </c>
      <c r="G14" s="22" t="str">
        <f>VLOOKUP($Q14,УЧАСТНИКИ!$A$2:$L$1105,11,FALSE)</f>
        <v xml:space="preserve"> МБУ "СШОР №4 по легкой атлетике", ГБПОУ КО УОР, ГБУ "СШОР" "Академия легкой атлетики Санкт-Петербурга"</v>
      </c>
      <c r="H14" s="260">
        <v>1450</v>
      </c>
      <c r="I14" s="161" t="str">
        <f t="shared" si="0"/>
        <v>14,50</v>
      </c>
      <c r="J14" s="191">
        <v>-1.6</v>
      </c>
      <c r="K14" s="260">
        <v>1428</v>
      </c>
      <c r="L14" s="161" t="str">
        <f t="shared" si="1"/>
        <v>14,28</v>
      </c>
      <c r="M14" s="278">
        <v>-1</v>
      </c>
      <c r="N14" s="22" t="str">
        <f t="shared" si="2"/>
        <v>МС</v>
      </c>
      <c r="O14" s="33" t="s">
        <v>121</v>
      </c>
      <c r="P14" s="265" t="str">
        <f>VLOOKUP($Q14,УЧАСТНИКИ!$A$2:$L$1105,10,FALSE)</f>
        <v>Антунович Г.П., Шабанов Г.К., Смирягин Е.В.</v>
      </c>
      <c r="Q14" s="212" t="s">
        <v>1203</v>
      </c>
      <c r="R14" s="23"/>
      <c r="S14" s="28">
        <f t="shared" si="3"/>
        <v>1428</v>
      </c>
      <c r="T14" s="23"/>
      <c r="U14" s="23"/>
      <c r="V14" s="23"/>
      <c r="W14" s="23"/>
      <c r="X14" s="23"/>
      <c r="Y14" s="23"/>
      <c r="Z14" s="23"/>
      <c r="AA14" s="23"/>
    </row>
    <row r="15" spans="1:27" ht="38.25" x14ac:dyDescent="0.2">
      <c r="A15" s="17" t="s">
        <v>37</v>
      </c>
      <c r="B15" s="37" t="str">
        <f>VLOOKUP($Q15,УЧАСТНИКИ!$A$2:$L$1105,3,FALSE)</f>
        <v>Челноков Константин</v>
      </c>
      <c r="C15" s="17" t="str">
        <f>VLOOKUP($Q15,УЧАСТНИКИ!$A$2:$L$1105,4,FALSE)</f>
        <v>01.11.1986</v>
      </c>
      <c r="D15" s="17" t="str">
        <f>VLOOKUP($Q15,УЧАСТНИКИ!$A$2:$L$1105,8,FALSE)</f>
        <v>МС</v>
      </c>
      <c r="E15" s="37" t="str">
        <f>VLOOKUP($Q15,УЧАСТНИКИ!$A$2:$L$1105,5,FALSE)</f>
        <v>Краснодарский край Карачаево-Черкесская республика</v>
      </c>
      <c r="F15" s="17">
        <f>VLOOKUP($Q15,УЧАСТНИКИ!$A$2:$L$1105,7,FALSE)</f>
        <v>0</v>
      </c>
      <c r="G15" s="33" t="str">
        <f>VLOOKUP($Q15,УЧАСТНИКИ!$A$2:$L$1105,11,FALSE)</f>
        <v xml:space="preserve"> ГБУ КК  "РЦСП по легкой атлетике", ГБУ КК "ЦОП по легкой атлетике", РГБУ "ЦСП КЧР"</v>
      </c>
      <c r="H15" s="260">
        <v>1452</v>
      </c>
      <c r="I15" s="161" t="str">
        <f t="shared" si="0"/>
        <v>14,52</v>
      </c>
      <c r="J15" s="191">
        <v>-1.6</v>
      </c>
      <c r="K15" s="260">
        <v>1434</v>
      </c>
      <c r="L15" s="161" t="str">
        <f t="shared" si="1"/>
        <v>14,34</v>
      </c>
      <c r="M15" s="278">
        <v>-1</v>
      </c>
      <c r="N15" s="22" t="str">
        <f t="shared" si="2"/>
        <v>МС</v>
      </c>
      <c r="O15" s="33" t="s">
        <v>1275</v>
      </c>
      <c r="P15" s="37" t="str">
        <f>VLOOKUP($Q15,УЧАСТНИКИ!$A$2:$L$1105,10,FALSE)</f>
        <v xml:space="preserve">Азизьян А.А., Вяльцева В.Г.   </v>
      </c>
      <c r="Q15" s="212" t="s">
        <v>1138</v>
      </c>
      <c r="S15" s="27">
        <f t="shared" si="3"/>
        <v>1434</v>
      </c>
    </row>
    <row r="16" spans="1:27" ht="25.5" x14ac:dyDescent="0.2">
      <c r="A16" s="17" t="s">
        <v>38</v>
      </c>
      <c r="B16" s="37" t="str">
        <f>VLOOKUP($Q16,УЧАСТНИКИ!$A$2:$L$1105,3,FALSE)</f>
        <v>Хайлов Андрей</v>
      </c>
      <c r="C16" s="17" t="str">
        <f>VLOOKUP($Q16,УЧАСТНИКИ!$A$2:$L$1105,4,FALSE)</f>
        <v>03.07.1989</v>
      </c>
      <c r="D16" s="17" t="str">
        <f>VLOOKUP($Q16,УЧАСТНИКИ!$A$2:$L$1105,8,FALSE)</f>
        <v>МС</v>
      </c>
      <c r="E16" s="37" t="str">
        <f>VLOOKUP($Q16,УЧАСТНИКИ!$A$2:$L$1105,5,FALSE)</f>
        <v xml:space="preserve">Кемеровская область </v>
      </c>
      <c r="F16" s="17">
        <f>VLOOKUP($Q16,УЧАСТНИКИ!$A$2:$L$1105,7,FALSE)</f>
        <v>0</v>
      </c>
      <c r="G16" s="33" t="str">
        <f>VLOOKUP($Q16,УЧАСТНИКИ!$A$2:$L$1105,11,FALSE)</f>
        <v>ВС ГБФСУ КО "СШОР по легкой атлетике им. В.А.Савенкова"</v>
      </c>
      <c r="H16" s="260">
        <v>1450</v>
      </c>
      <c r="I16" s="161" t="str">
        <f t="shared" si="0"/>
        <v>14,50</v>
      </c>
      <c r="J16" s="191">
        <v>-1.6</v>
      </c>
      <c r="K16" s="260">
        <v>1442</v>
      </c>
      <c r="L16" s="161" t="str">
        <f t="shared" si="1"/>
        <v>14,42</v>
      </c>
      <c r="M16" s="278">
        <v>-1</v>
      </c>
      <c r="N16" s="22" t="str">
        <f t="shared" si="2"/>
        <v>КМС</v>
      </c>
      <c r="O16" s="33">
        <v>15</v>
      </c>
      <c r="P16" s="37" t="str">
        <f>VLOOKUP($Q16,УЧАСТНИКИ!$A$2:$L$1105,10,FALSE)</f>
        <v>Хайлов С.Н.</v>
      </c>
      <c r="Q16" s="212" t="s">
        <v>1104</v>
      </c>
      <c r="S16" s="27">
        <f t="shared" si="3"/>
        <v>1442</v>
      </c>
    </row>
    <row r="17" spans="1:19" ht="38.25" x14ac:dyDescent="0.2">
      <c r="A17" s="17" t="s">
        <v>39</v>
      </c>
      <c r="B17" s="37" t="str">
        <f>VLOOKUP($Q17,УЧАСТНИКИ!$A$2:$L$1105,3,FALSE)</f>
        <v>Ежов Денис</v>
      </c>
      <c r="C17" s="17" t="str">
        <f>VLOOKUP($Q17,УЧАСТНИКИ!$A$2:$L$1105,4,FALSE)</f>
        <v>18.03.1994</v>
      </c>
      <c r="D17" s="17" t="str">
        <f>VLOOKUP($Q17,УЧАСТНИКИ!$A$2:$L$1105,8,FALSE)</f>
        <v>МС</v>
      </c>
      <c r="E17" s="37" t="str">
        <f>VLOOKUP($Q17,УЧАСТНИКИ!$A$2:$L$1105,5,FALSE)</f>
        <v>Краснодарский край Кабардино-Балкарская республика</v>
      </c>
      <c r="F17" s="17">
        <f>VLOOKUP($Q17,УЧАСТНИКИ!$A$2:$L$1105,7,FALSE)</f>
        <v>0</v>
      </c>
      <c r="G17" s="33" t="str">
        <f>VLOOKUP($Q17,УЧАСТНИКИ!$A$2:$L$1105,11,FALSE)</f>
        <v xml:space="preserve"> ГБУ КК "ЦОП по легкой атлетике", ГКУ КБР "СШОР"</v>
      </c>
      <c r="H17" s="260">
        <v>1473</v>
      </c>
      <c r="I17" s="161" t="str">
        <f t="shared" si="0"/>
        <v>14,73</v>
      </c>
      <c r="J17" s="21">
        <v>0.9</v>
      </c>
      <c r="K17" s="260">
        <v>1445</v>
      </c>
      <c r="L17" s="161" t="str">
        <f t="shared" si="1"/>
        <v>14,45</v>
      </c>
      <c r="M17" s="278">
        <v>-1</v>
      </c>
      <c r="N17" s="22" t="str">
        <f t="shared" si="2"/>
        <v>КМС</v>
      </c>
      <c r="O17" s="33">
        <v>14</v>
      </c>
      <c r="P17" s="37" t="str">
        <f>VLOOKUP($Q17,УЧАСТНИКИ!$A$2:$L$1105,10,FALSE)</f>
        <v>Вяльцева В.Г., Артамонов А.О.</v>
      </c>
      <c r="Q17" s="212" t="s">
        <v>1121</v>
      </c>
      <c r="S17" s="27">
        <f t="shared" si="3"/>
        <v>1445</v>
      </c>
    </row>
    <row r="18" spans="1:19" ht="25.5" x14ac:dyDescent="0.2">
      <c r="A18" s="17" t="s">
        <v>40</v>
      </c>
      <c r="B18" s="37" t="str">
        <f>VLOOKUP($Q18,УЧАСТНИКИ!$A$2:$L$1105,3,FALSE)</f>
        <v>Лобков Максим</v>
      </c>
      <c r="C18" s="17" t="str">
        <f>VLOOKUP($Q18,УЧАСТНИКИ!$A$2:$L$1105,4,FALSE)</f>
        <v>20.05.1997</v>
      </c>
      <c r="D18" s="17" t="str">
        <f>VLOOKUP($Q18,УЧАСТНИКИ!$A$2:$L$1105,8,FALSE)</f>
        <v>МС</v>
      </c>
      <c r="E18" s="37" t="str">
        <f>VLOOKUP($Q18,УЧАСТНИКИ!$A$2:$L$1105,5,FALSE)</f>
        <v xml:space="preserve">Волгоградская область </v>
      </c>
      <c r="F18" s="17">
        <f>VLOOKUP($Q18,УЧАСТНИКИ!$A$2:$L$1105,7,FALSE)</f>
        <v>0</v>
      </c>
      <c r="G18" s="33" t="str">
        <f>VLOOKUP($Q18,УЧАСТНИКИ!$A$2:$L$1105,11,FALSE)</f>
        <v>ВС ГБУ ВО "СШОР по легкой атлетике"</v>
      </c>
      <c r="H18" s="260">
        <v>1468</v>
      </c>
      <c r="I18" s="161" t="str">
        <f t="shared" si="0"/>
        <v>14,68</v>
      </c>
      <c r="J18" s="21">
        <v>0.9</v>
      </c>
      <c r="K18" s="260">
        <v>1457</v>
      </c>
      <c r="L18" s="161" t="str">
        <f t="shared" si="1"/>
        <v>14,57</v>
      </c>
      <c r="M18" s="278">
        <v>-1</v>
      </c>
      <c r="N18" s="22" t="str">
        <f t="shared" si="2"/>
        <v>КМС</v>
      </c>
      <c r="O18" s="33">
        <v>13</v>
      </c>
      <c r="P18" s="37" t="str">
        <f>VLOOKUP($Q18,УЧАСТНИКИ!$A$2:$L$1105,10,FALSE)</f>
        <v>Кайдалин В.С.</v>
      </c>
      <c r="Q18" s="212" t="s">
        <v>1162</v>
      </c>
      <c r="S18" s="27">
        <f t="shared" si="3"/>
        <v>1457</v>
      </c>
    </row>
    <row r="19" spans="1:19" ht="38.25" x14ac:dyDescent="0.2">
      <c r="A19" s="17">
        <f>RANK(H19,$H$12:$H$135,1)</f>
        <v>8</v>
      </c>
      <c r="B19" s="37" t="str">
        <f>VLOOKUP($Q19,УЧАСТНИКИ!$A$2:$L$1105,3,FALSE)</f>
        <v>Киреев Кирилл</v>
      </c>
      <c r="C19" s="17" t="str">
        <f>VLOOKUP($Q19,УЧАСТНИКИ!$A$2:$L$1105,4,FALSE)</f>
        <v>28.08.1997</v>
      </c>
      <c r="D19" s="17" t="str">
        <f>VLOOKUP($Q19,УЧАСТНИКИ!$A$2:$L$1105,8,FALSE)</f>
        <v>МС</v>
      </c>
      <c r="E19" s="37" t="str">
        <f>VLOOKUP($Q19,УЧАСТНИКИ!$A$2:$L$1105,5,FALSE)</f>
        <v xml:space="preserve">Ростовская область </v>
      </c>
      <c r="F19" s="17">
        <f>VLOOKUP($Q19,УЧАСТНИКИ!$A$2:$L$1105,7,FALSE)</f>
        <v>0</v>
      </c>
      <c r="G19" s="33" t="str">
        <f>VLOOKUP($Q19,УЧАСТНИКИ!$A$2:$L$1105,11,FALSE)</f>
        <v xml:space="preserve"> ГБПОУ РО "РОУОР" г.Ростов-на-Дону</v>
      </c>
      <c r="H19" s="260">
        <v>1488</v>
      </c>
      <c r="I19" s="161" t="str">
        <f t="shared" si="0"/>
        <v>14,88</v>
      </c>
      <c r="J19" s="191">
        <v>-1.6</v>
      </c>
      <c r="K19" s="260">
        <v>1482</v>
      </c>
      <c r="L19" s="161" t="str">
        <f t="shared" si="1"/>
        <v>14,82</v>
      </c>
      <c r="M19" s="278">
        <v>-1</v>
      </c>
      <c r="N19" s="22" t="str">
        <f t="shared" si="2"/>
        <v>КМС</v>
      </c>
      <c r="O19" s="33">
        <v>12</v>
      </c>
      <c r="P19" s="37" t="str">
        <f>VLOOKUP($Q19,УЧАСТНИКИ!$A$2:$L$1105,10,FALSE)</f>
        <v>Солянкин И.П., Давиденко А.П., Коваленко А.В.</v>
      </c>
      <c r="Q19" s="276" t="s">
        <v>1150</v>
      </c>
      <c r="S19" s="27">
        <f t="shared" si="3"/>
        <v>1482</v>
      </c>
    </row>
    <row r="20" spans="1:19" ht="38.25" x14ac:dyDescent="0.2">
      <c r="A20" s="17"/>
      <c r="B20" s="37" t="str">
        <f>VLOOKUP($Q20,УЧАСТНИКИ!$A$2:$L$1105,3,FALSE)</f>
        <v>Рудченко Александр</v>
      </c>
      <c r="C20" s="17" t="str">
        <f>VLOOKUP($Q20,УЧАСТНИКИ!$A$2:$L$1105,4,FALSE)</f>
        <v>08.03.1999</v>
      </c>
      <c r="D20" s="17" t="str">
        <f>VLOOKUP($Q20,УЧАСТНИКИ!$A$2:$L$1105,8,FALSE)</f>
        <v>КМС</v>
      </c>
      <c r="E20" s="37" t="str">
        <f>VLOOKUP($Q20,УЧАСТНИКИ!$A$2:$L$1105,5,FALSE)</f>
        <v xml:space="preserve">Московская область </v>
      </c>
      <c r="F20" s="17">
        <f>VLOOKUP($Q20,УЧАСТНИКИ!$A$2:$L$1105,7,FALSE)</f>
        <v>0</v>
      </c>
      <c r="G20" s="33" t="str">
        <f>VLOOKUP($Q20,УЧАСТНИКИ!$A$2:$L$1105,11,FALSE)</f>
        <v xml:space="preserve"> ГБПОУ МО "УОР №1", ГБУ МО "СШОР по легкой атлетике"</v>
      </c>
      <c r="H20" s="260"/>
      <c r="I20" s="161" t="s">
        <v>1318</v>
      </c>
      <c r="J20" s="191"/>
      <c r="K20" s="260"/>
      <c r="L20" s="161"/>
      <c r="M20" s="12"/>
      <c r="N20" s="22"/>
      <c r="O20" s="33">
        <v>0</v>
      </c>
      <c r="P20" s="37" t="str">
        <f>VLOOKUP($Q20,УЧАСТНИКИ!$A$2:$L$1105,10,FALSE)</f>
        <v>Арабаджев С.И., Арабаджева С.Б., Ефремов Ю.Н.</v>
      </c>
      <c r="Q20" s="212" t="s">
        <v>87</v>
      </c>
      <c r="S20" s="27">
        <f t="shared" si="3"/>
        <v>0</v>
      </c>
    </row>
    <row r="21" spans="1:19" ht="25.5" x14ac:dyDescent="0.2">
      <c r="A21" s="17"/>
      <c r="B21" s="37" t="str">
        <f>VLOOKUP($Q21,УЧАСТНИКИ!$A$2:$L$1105,3,FALSE)</f>
        <v>Васильев Артём</v>
      </c>
      <c r="C21" s="17" t="str">
        <f>VLOOKUP($Q21,УЧАСТНИКИ!$A$2:$L$1105,4,FALSE)</f>
        <v>09.11.1999</v>
      </c>
      <c r="D21" s="17" t="str">
        <f>VLOOKUP($Q21,УЧАСТНИКИ!$A$2:$L$1105,8,FALSE)</f>
        <v>КМС</v>
      </c>
      <c r="E21" s="37" t="str">
        <f>VLOOKUP($Q21,УЧАСТНИКИ!$A$2:$L$1105,5,FALSE)</f>
        <v xml:space="preserve">Санкт-Петербург </v>
      </c>
      <c r="F21" s="17">
        <f>VLOOKUP($Q21,УЧАСТНИКИ!$A$2:$L$1105,7,FALSE)</f>
        <v>0</v>
      </c>
      <c r="G21" s="33" t="str">
        <f>VLOOKUP($Q21,УЧАСТНИКИ!$A$2:$L$1105,11,FALSE)</f>
        <v xml:space="preserve"> СПб ГБУ ЦОП "ШВСМ по легкой атлетике"</v>
      </c>
      <c r="H21" s="260"/>
      <c r="I21" s="161" t="s">
        <v>1318</v>
      </c>
      <c r="J21" s="21"/>
      <c r="K21" s="260"/>
      <c r="L21" s="161"/>
      <c r="M21" s="12"/>
      <c r="N21" s="22"/>
      <c r="O21" s="33" t="s">
        <v>121</v>
      </c>
      <c r="P21" s="37" t="str">
        <f>VLOOKUP($Q21,УЧАСТНИКИ!$A$2:$L$1105,10,FALSE)</f>
        <v>Скляров В.В., Баталов А.В.</v>
      </c>
      <c r="Q21" s="212" t="s">
        <v>1187</v>
      </c>
      <c r="S21" s="27">
        <f t="shared" si="3"/>
        <v>0</v>
      </c>
    </row>
    <row r="22" spans="1:19" ht="25.5" x14ac:dyDescent="0.2">
      <c r="A22" s="17"/>
      <c r="B22" s="37" t="str">
        <f>VLOOKUP($Q22,УЧАСТНИКИ!$A$2:$L$1105,3,FALSE)</f>
        <v>Шабанов Филипп</v>
      </c>
      <c r="C22" s="17" t="str">
        <f>VLOOKUP($Q22,УЧАСТНИКИ!$A$2:$L$1105,4,FALSE)</f>
        <v>29.01.1991</v>
      </c>
      <c r="D22" s="17" t="str">
        <f>VLOOKUP($Q22,УЧАСТНИКИ!$A$2:$L$1105,8,FALSE)</f>
        <v>МС</v>
      </c>
      <c r="E22" s="37" t="str">
        <f>VLOOKUP($Q22,УЧАСТНИКИ!$A$2:$L$1105,5,FALSE)</f>
        <v>Москва Псковская область</v>
      </c>
      <c r="F22" s="17">
        <f>VLOOKUP($Q22,УЧАСТНИКИ!$A$2:$L$1105,7,FALSE)</f>
        <v>0</v>
      </c>
      <c r="G22" s="33" t="str">
        <f>VLOOKUP($Q22,УЧАСТНИКИ!$A$2:$L$1105,11,FALSE)</f>
        <v xml:space="preserve">  ГБУ ДО ПО "ЦСП", ГБУ ДО ПО "ЦСП"</v>
      </c>
      <c r="H22" s="260"/>
      <c r="I22" s="161" t="s">
        <v>1318</v>
      </c>
      <c r="J22" s="21"/>
      <c r="K22" s="260"/>
      <c r="L22" s="161"/>
      <c r="M22" s="12"/>
      <c r="N22" s="22"/>
      <c r="O22" s="33" t="s">
        <v>121</v>
      </c>
      <c r="P22" s="37" t="str">
        <f>VLOOKUP($Q22,УЧАСТНИКИ!$A$2:$L$1105,10,FALSE)</f>
        <v>Шабанов Г.К., Шабанов К.С.</v>
      </c>
      <c r="Q22" s="212" t="s">
        <v>108</v>
      </c>
      <c r="S22" s="27">
        <f t="shared" si="3"/>
        <v>0</v>
      </c>
    </row>
    <row r="23" spans="1:19" ht="25.5" x14ac:dyDescent="0.2">
      <c r="A23" s="17"/>
      <c r="B23" s="37" t="str">
        <f>VLOOKUP($Q23,УЧАСТНИКИ!$A$2:$L$1105,3,FALSE)</f>
        <v>Ширягин Герман</v>
      </c>
      <c r="C23" s="17" t="str">
        <f>VLOOKUP($Q23,УЧАСТНИКИ!$A$2:$L$1105,4,FALSE)</f>
        <v>22.07.1998</v>
      </c>
      <c r="D23" s="17" t="str">
        <f>VLOOKUP($Q23,УЧАСТНИКИ!$A$2:$L$1105,8,FALSE)</f>
        <v>КМС</v>
      </c>
      <c r="E23" s="37" t="str">
        <f>VLOOKUP($Q23,УЧАСТНИКИ!$A$2:$L$1105,5,FALSE)</f>
        <v xml:space="preserve">Санкт-Петербург </v>
      </c>
      <c r="F23" s="17">
        <f>VLOOKUP($Q23,УЧАСТНИКИ!$A$2:$L$1105,7,FALSE)</f>
        <v>0</v>
      </c>
      <c r="G23" s="33" t="str">
        <f>VLOOKUP($Q23,УЧАСТНИКИ!$A$2:$L$1105,11,FALSE)</f>
        <v xml:space="preserve"> ГБУ СШ "Манеж" Петродворцовского района</v>
      </c>
      <c r="H23" s="260"/>
      <c r="I23" s="161" t="s">
        <v>1319</v>
      </c>
      <c r="J23" s="21"/>
      <c r="K23" s="260"/>
      <c r="L23" s="161"/>
      <c r="M23" s="12"/>
      <c r="N23" s="22"/>
      <c r="O23" s="33" t="s">
        <v>121</v>
      </c>
      <c r="P23" s="37" t="str">
        <f>VLOOKUP($Q23,УЧАСТНИКИ!$A$2:$L$1105,10,FALSE)</f>
        <v>Попов А.М., Попова С.Ю.</v>
      </c>
      <c r="Q23" s="212" t="s">
        <v>1209</v>
      </c>
      <c r="S23" s="27">
        <f t="shared" si="3"/>
        <v>0</v>
      </c>
    </row>
    <row r="24" spans="1:19" x14ac:dyDescent="0.2">
      <c r="A24" s="17"/>
      <c r="C24" s="257"/>
      <c r="D24" s="257"/>
      <c r="I24" s="257"/>
      <c r="J24" s="257"/>
      <c r="K24" s="257"/>
      <c r="L24" s="257"/>
      <c r="M24" s="257"/>
    </row>
    <row r="25" spans="1:19" x14ac:dyDescent="0.2">
      <c r="A25" s="17"/>
      <c r="C25" s="257"/>
      <c r="D25" s="257"/>
      <c r="I25" s="257"/>
      <c r="J25" s="257"/>
      <c r="K25" s="257"/>
      <c r="L25" s="257"/>
      <c r="M25" s="257"/>
    </row>
    <row r="26" spans="1:19" x14ac:dyDescent="0.2">
      <c r="A26" s="17"/>
      <c r="C26" s="257"/>
      <c r="D26" s="257"/>
      <c r="I26" s="257"/>
      <c r="J26" s="257"/>
      <c r="K26" s="257"/>
      <c r="L26" s="257"/>
      <c r="M26" s="257"/>
    </row>
    <row r="27" spans="1:19" x14ac:dyDescent="0.2">
      <c r="A27" s="262" t="s">
        <v>179</v>
      </c>
      <c r="B27" s="206"/>
      <c r="C27" s="121"/>
      <c r="D27" s="121"/>
      <c r="E27" s="206"/>
      <c r="F27" s="206"/>
      <c r="G27" s="262" t="s">
        <v>180</v>
      </c>
      <c r="I27" s="257"/>
      <c r="J27" s="257"/>
      <c r="K27" s="257"/>
      <c r="L27" s="257"/>
      <c r="M27" s="257"/>
    </row>
    <row r="28" spans="1:19" x14ac:dyDescent="0.2">
      <c r="A28" s="262"/>
      <c r="B28" s="206"/>
      <c r="C28" s="121"/>
      <c r="D28" s="121"/>
      <c r="E28" s="206"/>
      <c r="F28" s="206"/>
      <c r="G28" s="262"/>
      <c r="I28" s="257"/>
      <c r="J28" s="257"/>
      <c r="K28" s="257"/>
      <c r="L28" s="257"/>
      <c r="M28" s="257"/>
    </row>
    <row r="29" spans="1:19" x14ac:dyDescent="0.2">
      <c r="A29" s="262"/>
      <c r="B29" s="206"/>
      <c r="C29" s="121"/>
      <c r="D29" s="121"/>
      <c r="E29" s="206"/>
      <c r="F29" s="206"/>
      <c r="G29" s="262"/>
      <c r="I29" s="257"/>
      <c r="J29" s="257"/>
      <c r="K29" s="257"/>
      <c r="L29" s="257"/>
      <c r="M29" s="257"/>
    </row>
    <row r="30" spans="1:19" ht="10.5" customHeight="1" x14ac:dyDescent="0.2">
      <c r="A30" s="262" t="s">
        <v>181</v>
      </c>
      <c r="B30" s="206"/>
      <c r="C30" s="121"/>
      <c r="D30" s="121"/>
      <c r="E30" s="206"/>
      <c r="F30" s="206"/>
      <c r="G30" s="262" t="s">
        <v>182</v>
      </c>
      <c r="I30" s="257"/>
      <c r="J30" s="257"/>
      <c r="K30" s="257"/>
      <c r="L30" s="257"/>
      <c r="M30" s="257"/>
    </row>
    <row r="31" spans="1:19" x14ac:dyDescent="0.2">
      <c r="A31" s="17"/>
      <c r="C31" s="257"/>
      <c r="D31" s="257"/>
      <c r="I31" s="257"/>
      <c r="J31" s="257"/>
      <c r="K31" s="257"/>
      <c r="L31" s="257"/>
      <c r="M31" s="257"/>
    </row>
    <row r="32" spans="1:19" x14ac:dyDescent="0.2">
      <c r="A32" s="17"/>
      <c r="C32" s="257"/>
      <c r="D32" s="257"/>
      <c r="I32" s="257"/>
      <c r="J32" s="257"/>
      <c r="K32" s="257"/>
      <c r="L32" s="257"/>
      <c r="M32" s="257"/>
    </row>
    <row r="33" spans="1:13" x14ac:dyDescent="0.2">
      <c r="A33" s="17"/>
      <c r="C33" s="257"/>
      <c r="D33" s="257"/>
      <c r="I33" s="257"/>
      <c r="J33" s="257"/>
      <c r="K33" s="257"/>
      <c r="L33" s="257"/>
      <c r="M33" s="257"/>
    </row>
    <row r="34" spans="1:13" x14ac:dyDescent="0.2">
      <c r="A34" s="17"/>
      <c r="C34" s="257"/>
      <c r="D34" s="257"/>
      <c r="I34" s="257"/>
      <c r="J34" s="257"/>
      <c r="K34" s="257"/>
      <c r="L34" s="257"/>
      <c r="M34" s="257"/>
    </row>
    <row r="35" spans="1:13" x14ac:dyDescent="0.2">
      <c r="A35" s="17"/>
      <c r="C35" s="257"/>
      <c r="D35" s="257"/>
      <c r="I35" s="257"/>
      <c r="J35" s="257"/>
      <c r="K35" s="257"/>
      <c r="L35" s="257"/>
      <c r="M35" s="257"/>
    </row>
    <row r="36" spans="1:13" x14ac:dyDescent="0.2">
      <c r="A36" s="17"/>
      <c r="C36" s="257"/>
      <c r="D36" s="257"/>
      <c r="I36" s="257"/>
      <c r="J36" s="257"/>
      <c r="K36" s="257"/>
      <c r="L36" s="257"/>
      <c r="M36" s="257"/>
    </row>
    <row r="37" spans="1:13" x14ac:dyDescent="0.2">
      <c r="A37" s="17"/>
      <c r="C37" s="257"/>
      <c r="D37" s="257"/>
      <c r="I37" s="257"/>
      <c r="J37" s="257"/>
      <c r="K37" s="257"/>
      <c r="L37" s="257"/>
      <c r="M37" s="257"/>
    </row>
    <row r="38" spans="1:13" x14ac:dyDescent="0.2">
      <c r="A38" s="17"/>
      <c r="C38" s="257"/>
      <c r="D38" s="257"/>
      <c r="I38" s="257"/>
      <c r="J38" s="257"/>
      <c r="K38" s="257"/>
      <c r="L38" s="257"/>
      <c r="M38" s="257"/>
    </row>
    <row r="39" spans="1:13" x14ac:dyDescent="0.2">
      <c r="A39" s="17"/>
      <c r="C39" s="257"/>
      <c r="D39" s="257"/>
      <c r="I39" s="257"/>
      <c r="J39" s="257"/>
      <c r="K39" s="257"/>
      <c r="L39" s="257"/>
      <c r="M39" s="257"/>
    </row>
    <row r="40" spans="1:13" x14ac:dyDescent="0.2">
      <c r="A40" s="17"/>
      <c r="C40" s="257"/>
      <c r="D40" s="257"/>
      <c r="I40" s="257"/>
      <c r="J40" s="257"/>
      <c r="K40" s="257"/>
      <c r="L40" s="257"/>
      <c r="M40" s="257"/>
    </row>
    <row r="41" spans="1:13" x14ac:dyDescent="0.2">
      <c r="A41" s="17"/>
      <c r="C41" s="257"/>
      <c r="D41" s="257"/>
      <c r="I41" s="257"/>
      <c r="J41" s="257"/>
      <c r="K41" s="257"/>
      <c r="L41" s="257"/>
      <c r="M41" s="257"/>
    </row>
    <row r="42" spans="1:13" x14ac:dyDescent="0.2">
      <c r="A42" s="17"/>
      <c r="C42" s="257"/>
      <c r="D42" s="257"/>
      <c r="I42" s="257"/>
      <c r="J42" s="257"/>
      <c r="K42" s="257"/>
      <c r="L42" s="257"/>
      <c r="M42" s="257"/>
    </row>
    <row r="43" spans="1:13" x14ac:dyDescent="0.2">
      <c r="A43" s="17"/>
      <c r="C43" s="257"/>
      <c r="D43" s="257"/>
      <c r="I43" s="257"/>
      <c r="J43" s="257"/>
      <c r="K43" s="257"/>
      <c r="L43" s="257"/>
      <c r="M43" s="257"/>
    </row>
    <row r="44" spans="1:13" x14ac:dyDescent="0.2">
      <c r="A44" s="17"/>
      <c r="C44" s="257"/>
      <c r="D44" s="257"/>
      <c r="I44" s="257"/>
      <c r="J44" s="257"/>
      <c r="K44" s="257"/>
      <c r="L44" s="257"/>
      <c r="M44" s="257"/>
    </row>
    <row r="45" spans="1:13" x14ac:dyDescent="0.2">
      <c r="A45" s="17"/>
      <c r="C45" s="257"/>
      <c r="D45" s="257"/>
      <c r="I45" s="257"/>
      <c r="J45" s="257"/>
      <c r="K45" s="257"/>
      <c r="L45" s="257"/>
      <c r="M45" s="257"/>
    </row>
    <row r="46" spans="1:13" x14ac:dyDescent="0.2">
      <c r="A46" s="17"/>
      <c r="C46" s="257"/>
      <c r="D46" s="257"/>
      <c r="I46" s="257"/>
      <c r="J46" s="257"/>
      <c r="K46" s="257"/>
      <c r="L46" s="257"/>
      <c r="M46" s="257"/>
    </row>
    <row r="47" spans="1:13" x14ac:dyDescent="0.2">
      <c r="A47" s="17"/>
      <c r="C47" s="257"/>
      <c r="D47" s="257"/>
      <c r="I47" s="257"/>
      <c r="J47" s="257"/>
      <c r="K47" s="257"/>
      <c r="L47" s="257"/>
      <c r="M47" s="257"/>
    </row>
    <row r="48" spans="1:13" x14ac:dyDescent="0.2">
      <c r="A48" s="17"/>
      <c r="C48" s="257"/>
      <c r="D48" s="257"/>
      <c r="I48" s="257"/>
      <c r="J48" s="257"/>
      <c r="K48" s="257"/>
      <c r="L48" s="257"/>
      <c r="M48" s="257"/>
    </row>
    <row r="49" spans="1:13" x14ac:dyDescent="0.2">
      <c r="A49" s="257"/>
      <c r="C49" s="257"/>
      <c r="D49" s="257"/>
      <c r="I49" s="257"/>
      <c r="J49" s="257"/>
      <c r="K49" s="257"/>
      <c r="L49" s="257"/>
      <c r="M49" s="257"/>
    </row>
    <row r="50" spans="1:13" x14ac:dyDescent="0.2">
      <c r="A50" s="257"/>
      <c r="C50" s="257"/>
      <c r="D50" s="257"/>
      <c r="I50" s="257"/>
      <c r="J50" s="257"/>
      <c r="K50" s="257"/>
      <c r="L50" s="257"/>
      <c r="M50" s="257"/>
    </row>
    <row r="51" spans="1:13" x14ac:dyDescent="0.2">
      <c r="A51" s="257"/>
      <c r="C51" s="257"/>
      <c r="D51" s="257"/>
      <c r="I51" s="257"/>
      <c r="J51" s="257"/>
      <c r="K51" s="257"/>
      <c r="L51" s="257"/>
      <c r="M51" s="257"/>
    </row>
    <row r="52" spans="1:13" x14ac:dyDescent="0.2">
      <c r="A52" s="257"/>
      <c r="C52" s="257"/>
      <c r="D52" s="257"/>
      <c r="I52" s="257"/>
      <c r="J52" s="257"/>
      <c r="K52" s="257"/>
      <c r="L52" s="257"/>
      <c r="M52" s="257"/>
    </row>
    <row r="53" spans="1:13" x14ac:dyDescent="0.2">
      <c r="A53" s="257"/>
      <c r="C53" s="257"/>
      <c r="D53" s="257"/>
      <c r="I53" s="257"/>
      <c r="J53" s="257"/>
      <c r="K53" s="257"/>
      <c r="L53" s="257"/>
      <c r="M53" s="257"/>
    </row>
    <row r="54" spans="1:13" x14ac:dyDescent="0.2">
      <c r="A54" s="257"/>
      <c r="C54" s="257"/>
      <c r="D54" s="257"/>
      <c r="I54" s="257"/>
      <c r="J54" s="257"/>
      <c r="K54" s="257"/>
      <c r="L54" s="257"/>
      <c r="M54" s="257"/>
    </row>
    <row r="55" spans="1:13" x14ac:dyDescent="0.2">
      <c r="A55" s="257"/>
      <c r="C55" s="257"/>
      <c r="D55" s="257"/>
      <c r="I55" s="257"/>
      <c r="J55" s="257"/>
      <c r="K55" s="257"/>
      <c r="L55" s="257"/>
      <c r="M55" s="257"/>
    </row>
    <row r="56" spans="1:13" x14ac:dyDescent="0.2">
      <c r="A56" s="257"/>
      <c r="C56" s="257"/>
      <c r="D56" s="257"/>
      <c r="I56" s="257"/>
      <c r="J56" s="257"/>
      <c r="K56" s="257"/>
      <c r="L56" s="257"/>
      <c r="M56" s="257"/>
    </row>
    <row r="57" spans="1:13" x14ac:dyDescent="0.2">
      <c r="A57" s="257"/>
      <c r="C57" s="257"/>
      <c r="D57" s="257"/>
      <c r="I57" s="257"/>
      <c r="J57" s="257"/>
      <c r="K57" s="257"/>
      <c r="L57" s="257"/>
      <c r="M57" s="257"/>
    </row>
    <row r="58" spans="1:13" x14ac:dyDescent="0.2">
      <c r="A58" s="257"/>
      <c r="C58" s="257"/>
      <c r="D58" s="257"/>
      <c r="I58" s="257"/>
      <c r="J58" s="257"/>
      <c r="K58" s="257"/>
      <c r="L58" s="257"/>
      <c r="M58" s="257"/>
    </row>
    <row r="59" spans="1:13" x14ac:dyDescent="0.2">
      <c r="A59" s="257"/>
      <c r="C59" s="257"/>
      <c r="D59" s="257"/>
      <c r="I59" s="257"/>
      <c r="J59" s="257"/>
      <c r="K59" s="257"/>
      <c r="L59" s="257"/>
      <c r="M59" s="257"/>
    </row>
    <row r="60" spans="1:13" x14ac:dyDescent="0.2">
      <c r="A60" s="257"/>
      <c r="C60" s="257"/>
      <c r="D60" s="257"/>
      <c r="I60" s="257"/>
      <c r="J60" s="257"/>
      <c r="K60" s="257"/>
      <c r="L60" s="257"/>
      <c r="M60" s="257"/>
    </row>
    <row r="61" spans="1:13" x14ac:dyDescent="0.2">
      <c r="A61" s="257"/>
      <c r="C61" s="257"/>
      <c r="D61" s="257"/>
      <c r="I61" s="257"/>
      <c r="J61" s="257"/>
      <c r="K61" s="257"/>
      <c r="L61" s="257"/>
      <c r="M61" s="257"/>
    </row>
    <row r="62" spans="1:13" x14ac:dyDescent="0.2">
      <c r="A62" s="257"/>
      <c r="C62" s="257"/>
      <c r="D62" s="257"/>
      <c r="I62" s="257"/>
      <c r="J62" s="257"/>
      <c r="K62" s="257"/>
      <c r="L62" s="257"/>
      <c r="M62" s="257"/>
    </row>
    <row r="63" spans="1:13" x14ac:dyDescent="0.2">
      <c r="A63" s="257"/>
      <c r="C63" s="257"/>
      <c r="D63" s="257"/>
      <c r="I63" s="257"/>
      <c r="J63" s="257"/>
      <c r="K63" s="257"/>
      <c r="L63" s="257"/>
      <c r="M63" s="257"/>
    </row>
    <row r="64" spans="1:13" x14ac:dyDescent="0.2">
      <c r="A64" s="257"/>
      <c r="C64" s="257"/>
      <c r="D64" s="257"/>
      <c r="I64" s="257"/>
      <c r="J64" s="257"/>
      <c r="K64" s="257"/>
      <c r="L64" s="257"/>
      <c r="M64" s="257"/>
    </row>
    <row r="65" spans="1:13" x14ac:dyDescent="0.2">
      <c r="A65" s="257"/>
      <c r="C65" s="257"/>
      <c r="D65" s="257"/>
      <c r="I65" s="257"/>
      <c r="J65" s="257"/>
      <c r="K65" s="257"/>
      <c r="L65" s="257"/>
      <c r="M65" s="257"/>
    </row>
    <row r="66" spans="1:13" x14ac:dyDescent="0.2">
      <c r="A66" s="13"/>
    </row>
    <row r="67" spans="1:13" x14ac:dyDescent="0.2">
      <c r="A67" s="13"/>
    </row>
    <row r="68" spans="1:13" x14ac:dyDescent="0.2">
      <c r="A68" s="13"/>
    </row>
  </sheetData>
  <sortState ref="A12:AA19">
    <sortCondition ref="K12:K19"/>
  </sortState>
  <mergeCells count="7">
    <mergeCell ref="A6:P6"/>
    <mergeCell ref="A7:P7"/>
    <mergeCell ref="A1:P1"/>
    <mergeCell ref="A2:P2"/>
    <mergeCell ref="A4:P4"/>
    <mergeCell ref="A3:P3"/>
    <mergeCell ref="A5:P5"/>
  </mergeCells>
  <phoneticPr fontId="1" type="noConversion"/>
  <printOptions horizontalCentered="1"/>
  <pageMargins left="0.25" right="0.25" top="0.75" bottom="0.75" header="0.3" footer="0.3"/>
  <pageSetup paperSize="9" scale="9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tabColor indexed="15"/>
  </sheetPr>
  <dimension ref="A1:X62"/>
  <sheetViews>
    <sheetView topLeftCell="A2" zoomScale="110" zoomScaleNormal="110" zoomScaleSheetLayoutView="70" workbookViewId="0">
      <selection activeCell="K16" sqref="K16"/>
    </sheetView>
  </sheetViews>
  <sheetFormatPr defaultColWidth="8.28515625" defaultRowHeight="12.75" outlineLevelCol="1" x14ac:dyDescent="0.2"/>
  <cols>
    <col min="1" max="1" width="6.28515625" style="24" customWidth="1"/>
    <col min="2" max="2" width="18" style="9" customWidth="1"/>
    <col min="3" max="3" width="9.28515625" style="13" bestFit="1" customWidth="1"/>
    <col min="4" max="4" width="8.140625" style="13" customWidth="1"/>
    <col min="5" max="5" width="20.85546875" style="9" customWidth="1"/>
    <col min="6" max="6" width="8.28515625" style="9" hidden="1" customWidth="1"/>
    <col min="7" max="7" width="36.85546875" style="9" customWidth="1"/>
    <col min="8" max="8" width="15" style="9" hidden="1" customWidth="1" outlineLevel="1"/>
    <col min="9" max="9" width="8.85546875" style="13" customWidth="1" collapsed="1"/>
    <col min="10" max="10" width="10.5703125" style="9" customWidth="1"/>
    <col min="11" max="11" width="8.42578125" style="17" customWidth="1"/>
    <col min="12" max="12" width="24.85546875" style="9" customWidth="1"/>
    <col min="13" max="14" width="0" style="9" hidden="1" customWidth="1" outlineLevel="1"/>
    <col min="15" max="17" width="7" style="9" hidden="1" customWidth="1" outlineLevel="1"/>
    <col min="18" max="20" width="8.140625" style="9" hidden="1" customWidth="1" outlineLevel="1"/>
    <col min="21" max="23" width="3.42578125" style="9" hidden="1" customWidth="1" outlineLevel="1"/>
    <col min="24" max="24" width="0" style="9" hidden="1" customWidth="1" collapsed="1"/>
    <col min="25" max="26" width="0" style="9" hidden="1" customWidth="1"/>
    <col min="27" max="16384" width="8.28515625" style="9"/>
  </cols>
  <sheetData>
    <row r="1" spans="1:24" x14ac:dyDescent="0.2">
      <c r="A1" s="309" t="str">
        <f>Name_1</f>
        <v>МИНИСТЕРСТВО ФИЗИЧЕСКОЙ КУЛЬТУРЫ И СПОРТА РОССИЙСКОЙ ФЕДЕРАЦИИ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S1" s="10"/>
      <c r="T1" s="10"/>
      <c r="U1" s="11"/>
    </row>
    <row r="2" spans="1:24" x14ac:dyDescent="0.2">
      <c r="A2" s="309" t="str">
        <f>Name_2</f>
        <v>ВСЕРОССИЙСКАЯ ФЕДЕРАЦИЯ ЛЕГКОЙ АТЛЕТИКИ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S2" s="10"/>
      <c r="T2" s="10"/>
      <c r="U2" s="11"/>
    </row>
    <row r="3" spans="1:24" hidden="1" x14ac:dyDescent="0.2">
      <c r="A3" s="309" t="str">
        <f>Name_3</f>
        <v>МИНИСТЕРСТВО ФИЗИЧЕСКОЙ КУЛЬТУРЫ И СПОРТА КРАСНОДАРСКОГО КРАЯ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S3" s="10"/>
      <c r="T3" s="10"/>
      <c r="U3" s="11"/>
    </row>
    <row r="4" spans="1:24" hidden="1" x14ac:dyDescent="0.2">
      <c r="A4" s="309" t="str">
        <f>Name_6</f>
        <v>ФЕДЕРАЦИЯ ЛЕГКОЙ АТЛЕТИКИ КРАСНОДАРСКОГО КРАЯ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S4" s="10"/>
      <c r="T4" s="10"/>
      <c r="U4" s="11"/>
    </row>
    <row r="5" spans="1:24" ht="15.75" x14ac:dyDescent="0.2">
      <c r="A5" s="310" t="str">
        <f>Name_4</f>
        <v>КОМАНДНЫЙ ЧЕМПИОНАТ РОССИИ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S5" s="10"/>
      <c r="T5" s="10"/>
      <c r="U5" s="11"/>
    </row>
    <row r="6" spans="1:24" x14ac:dyDescent="0.2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S6" s="10"/>
      <c r="T6" s="10"/>
      <c r="U6" s="11"/>
    </row>
    <row r="7" spans="1:24" ht="15.75" customHeight="1" x14ac:dyDescent="0.2">
      <c r="A7" s="308" t="s">
        <v>16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S7" s="10"/>
      <c r="T7" s="10"/>
      <c r="U7" s="11"/>
    </row>
    <row r="8" spans="1:24" ht="12.75" customHeight="1" x14ac:dyDescent="0.2">
      <c r="A8" s="18" t="str">
        <f>d_4</f>
        <v>МУЖЧИНЫ</v>
      </c>
      <c r="B8" s="15"/>
      <c r="D8" s="151"/>
      <c r="E8" s="151"/>
      <c r="F8" s="30"/>
      <c r="G8" s="19"/>
      <c r="H8" s="152"/>
      <c r="I8" s="25"/>
      <c r="J8" s="25"/>
      <c r="K8" s="25"/>
      <c r="L8" s="151"/>
      <c r="S8" s="10"/>
      <c r="T8" s="10"/>
      <c r="U8" s="11"/>
    </row>
    <row r="9" spans="1:24" ht="12.75" customHeight="1" x14ac:dyDescent="0.2">
      <c r="A9" s="15" t="s">
        <v>172</v>
      </c>
      <c r="B9" s="23"/>
      <c r="C9" s="49"/>
      <c r="D9" s="188"/>
      <c r="E9" s="188"/>
      <c r="F9" s="182"/>
      <c r="G9" s="187"/>
      <c r="H9" s="188"/>
      <c r="I9" s="185"/>
      <c r="J9" s="185"/>
      <c r="K9" s="188"/>
      <c r="L9" s="19" t="str">
        <f>d_5</f>
        <v>г. Сочи, ул. Бзугу 2, ст. им. Славы Метревели</v>
      </c>
      <c r="S9" s="10"/>
      <c r="T9" s="10"/>
      <c r="U9" s="11"/>
    </row>
    <row r="10" spans="1:24" s="23" customFormat="1" ht="13.9" customHeight="1" thickBot="1" x14ac:dyDescent="0.25">
      <c r="A10" s="179" t="s">
        <v>151</v>
      </c>
      <c r="C10" s="49"/>
      <c r="D10" s="188"/>
      <c r="E10" s="188"/>
      <c r="G10" s="189" t="s">
        <v>60</v>
      </c>
      <c r="H10" s="190"/>
      <c r="J10" s="179" t="str">
        <f>d_1</f>
        <v>04.09.2019г.</v>
      </c>
      <c r="K10" s="245" t="str">
        <f>'3000СП'!J5</f>
        <v>19:15</v>
      </c>
      <c r="L10" s="187" t="str">
        <f>d_6</f>
        <v>t° +26 вл. 61%</v>
      </c>
      <c r="M10" s="23" t="s">
        <v>14</v>
      </c>
      <c r="O10" s="35" t="s">
        <v>90</v>
      </c>
      <c r="P10" s="35" t="s">
        <v>91</v>
      </c>
      <c r="Q10" s="35" t="s">
        <v>92</v>
      </c>
      <c r="R10" s="35">
        <v>1</v>
      </c>
      <c r="S10" s="35">
        <v>2</v>
      </c>
      <c r="T10" s="35" t="s">
        <v>36</v>
      </c>
      <c r="U10" s="35" t="s">
        <v>93</v>
      </c>
      <c r="V10" s="35" t="s">
        <v>94</v>
      </c>
      <c r="W10" s="35" t="s">
        <v>95</v>
      </c>
    </row>
    <row r="11" spans="1:24" s="23" customFormat="1" ht="28.9" customHeight="1" thickBot="1" x14ac:dyDescent="0.25">
      <c r="A11" s="162" t="s">
        <v>9</v>
      </c>
      <c r="B11" s="163" t="s">
        <v>49</v>
      </c>
      <c r="C11" s="163" t="s">
        <v>17</v>
      </c>
      <c r="D11" s="163" t="s">
        <v>10</v>
      </c>
      <c r="E11" s="163" t="s">
        <v>78</v>
      </c>
      <c r="F11" s="164" t="s">
        <v>80</v>
      </c>
      <c r="G11" s="156" t="s">
        <v>104</v>
      </c>
      <c r="H11" s="165"/>
      <c r="I11" s="164" t="s">
        <v>18</v>
      </c>
      <c r="J11" s="154" t="s">
        <v>101</v>
      </c>
      <c r="K11" s="154" t="s">
        <v>13</v>
      </c>
      <c r="L11" s="158" t="s">
        <v>102</v>
      </c>
      <c r="O11" s="59">
        <v>82624</v>
      </c>
      <c r="P11" s="59">
        <v>85024</v>
      </c>
      <c r="Q11" s="59">
        <v>92524</v>
      </c>
      <c r="R11" s="59">
        <v>100224</v>
      </c>
      <c r="S11" s="59">
        <v>104024</v>
      </c>
      <c r="T11" s="59">
        <v>113024</v>
      </c>
      <c r="U11" s="166"/>
      <c r="V11" s="166"/>
      <c r="W11" s="167"/>
    </row>
    <row r="12" spans="1:24" s="23" customFormat="1" ht="25.5" x14ac:dyDescent="0.2">
      <c r="A12" s="17">
        <f t="shared" ref="A12:A17" si="0">RANK(H12,$H$12:$H$129,1)</f>
        <v>1</v>
      </c>
      <c r="B12" s="37" t="str">
        <f>VLOOKUP($M12,УЧАСТНИКИ!$A$2:$L$1105,3,FALSE)</f>
        <v>Надыров Ильдар</v>
      </c>
      <c r="C12" s="17" t="str">
        <f>VLOOKUP($M12,УЧАСТНИКИ!$A$2:$L$1105,4,FALSE)</f>
        <v>22.04.1994</v>
      </c>
      <c r="D12" s="17" t="str">
        <f>VLOOKUP($M12,УЧАСТНИКИ!$A$2:$L$1105,8,FALSE)</f>
        <v>КМС</v>
      </c>
      <c r="E12" s="37" t="str">
        <f>VLOOKUP($M12,УЧАСТНИКИ!$A$2:$L$1105,5,FALSE)</f>
        <v xml:space="preserve">Алтайский край </v>
      </c>
      <c r="F12" s="17">
        <f>VLOOKUP($M12,УЧАСТНИКИ!$A$2:$L$1105,7,FALSE)</f>
        <v>0</v>
      </c>
      <c r="G12" s="33" t="str">
        <f>VLOOKUP($M12,УЧАСТНИКИ!$A$2:$L$1105,11,FALSE)</f>
        <v xml:space="preserve"> КГБ ПОУ "Алтайское училище олимпийского резерва"</v>
      </c>
      <c r="H12" s="258">
        <v>83161</v>
      </c>
      <c r="I12" s="161" t="str">
        <f t="shared" ref="I12:I17" si="1">IF(H12=0,0,CONCATENATE(MID(H12,1,1),":",MID(H12,2,2),",",MID(H12,4,2)))</f>
        <v>8:31,61</v>
      </c>
      <c r="J12" s="22" t="str">
        <f t="shared" ref="J12:J17" si="2">IF(H12&lt;=$O$11,"МСМК",IF(H12&lt;=$P$11,"МС",IF(H12&lt;=$Q$11,"КМС",IF(H12&lt;=$R$11,"1",IF(H12&lt;=$S$11,"2",IF(H12&lt;=$T$11,"3",IF(H12&lt;=$U$11,"1юн",IF(H12&lt;=$V$11,"2юн",IF(H12&lt;=$W$11,"3юн",IF(H12&gt;$W$11,"б/р"))))))))))</f>
        <v>МС</v>
      </c>
      <c r="K12" s="33" t="s">
        <v>121</v>
      </c>
      <c r="L12" s="37" t="str">
        <f>VLOOKUP($M12,УЧАСТНИКИ!$A$2:$L$1105,10,FALSE)</f>
        <v>Клевцова Н.В., Буцык Ю.Г., Пудов Е.Н.</v>
      </c>
      <c r="M12" s="212" t="s">
        <v>1147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5.5" x14ac:dyDescent="0.2">
      <c r="A13" s="17">
        <f t="shared" si="0"/>
        <v>2</v>
      </c>
      <c r="B13" s="265" t="str">
        <f>VLOOKUP($M13,УЧАСТНИКИ!$A$2:$L$1105,3,FALSE)</f>
        <v>Клопцов Юрий</v>
      </c>
      <c r="C13" s="266" t="str">
        <f>VLOOKUP($M13,УЧАСТНИКИ!$A$2:$L$1105,4,FALSE)</f>
        <v>22.12.1989</v>
      </c>
      <c r="D13" s="266" t="str">
        <f>VLOOKUP($M13,УЧАСТНИКИ!$A$2:$L$1105,8,FALSE)</f>
        <v>МСМК</v>
      </c>
      <c r="E13" s="265" t="str">
        <f>VLOOKUP($M13,УЧАСТНИКИ!$A$2:$L$1105,5,FALSE)</f>
        <v>Москва Алтайский край</v>
      </c>
      <c r="F13" s="266">
        <f>VLOOKUP($M13,УЧАСТНИКИ!$A$2:$L$1105,7,FALSE)</f>
        <v>0</v>
      </c>
      <c r="G13" s="22" t="str">
        <f>VLOOKUP($M13,УЧАСТНИКИ!$A$2:$L$1105,11,FALSE)</f>
        <v xml:space="preserve"> ГБУ "ЦОП по легкой атлетике" Москомспорта, КАУ "ЦСП"</v>
      </c>
      <c r="H13" s="275">
        <v>83546</v>
      </c>
      <c r="I13" s="161" t="str">
        <f t="shared" si="1"/>
        <v>8:35,46</v>
      </c>
      <c r="J13" s="22" t="str">
        <f t="shared" si="2"/>
        <v>МС</v>
      </c>
      <c r="K13" s="33" t="s">
        <v>121</v>
      </c>
      <c r="L13" s="265" t="str">
        <f>VLOOKUP($M13,УЧАСТНИКИ!$A$2:$L$1105,10,FALSE)</f>
        <v>Телятников М.М., Мануйлов С.И.</v>
      </c>
      <c r="M13" s="236" t="s">
        <v>72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25.5" x14ac:dyDescent="0.2">
      <c r="A14" s="17">
        <f t="shared" si="0"/>
        <v>3</v>
      </c>
      <c r="B14" s="37" t="str">
        <f>VLOOKUP($M14,УЧАСТНИКИ!$A$2:$L$1105,3,FALSE)</f>
        <v>Якушев Максим</v>
      </c>
      <c r="C14" s="17" t="str">
        <f>VLOOKUP($M14,УЧАСТНИКИ!$A$2:$L$1105,4,FALSE)</f>
        <v>15.03.1992</v>
      </c>
      <c r="D14" s="17" t="str">
        <f>VLOOKUP($M14,УЧАСТНИКИ!$A$2:$L$1105,8,FALSE)</f>
        <v>МСМК</v>
      </c>
      <c r="E14" s="37" t="str">
        <f>VLOOKUP($M14,УЧАСТНИКИ!$A$2:$L$1105,5,FALSE)</f>
        <v xml:space="preserve">Свердловская область </v>
      </c>
      <c r="F14" s="17">
        <f>VLOOKUP($M14,УЧАСТНИКИ!$A$2:$L$1105,7,FALSE)</f>
        <v>0</v>
      </c>
      <c r="G14" s="33" t="str">
        <f>VLOOKUP($M14,УЧАСТНИКИ!$A$2:$L$1105,11,FALSE)</f>
        <v xml:space="preserve"> ГАУ СО "ЦСП", МБОУ ДО ДЮСШ "Виктория", УРФУ</v>
      </c>
      <c r="H14" s="260">
        <v>84113</v>
      </c>
      <c r="I14" s="161" t="str">
        <f t="shared" si="1"/>
        <v>8:41,13</v>
      </c>
      <c r="J14" s="22" t="str">
        <f t="shared" si="2"/>
        <v>МС</v>
      </c>
      <c r="K14" s="33" t="s">
        <v>1274</v>
      </c>
      <c r="L14" s="37" t="str">
        <f>VLOOKUP($M14,УЧАСТНИКИ!$A$2:$L$1105,10,FALSE)</f>
        <v>Вырышев В.М., Попов В.Ю.</v>
      </c>
      <c r="M14" s="212" t="s">
        <v>1174</v>
      </c>
    </row>
    <row r="15" spans="1:24" ht="25.5" x14ac:dyDescent="0.2">
      <c r="A15" s="17">
        <f t="shared" si="0"/>
        <v>4</v>
      </c>
      <c r="B15" s="37" t="str">
        <f>VLOOKUP($M15,УЧАСТНИКИ!$A$2:$L$1105,3,FALSE)</f>
        <v>Король Артём</v>
      </c>
      <c r="C15" s="17" t="str">
        <f>VLOOKUP($M15,УЧАСТНИКИ!$A$2:$L$1105,4,FALSE)</f>
        <v>27.08.1998</v>
      </c>
      <c r="D15" s="17" t="str">
        <f>VLOOKUP($M15,УЧАСТНИКИ!$A$2:$L$1105,8,FALSE)</f>
        <v>КМС</v>
      </c>
      <c r="E15" s="37" t="str">
        <f>VLOOKUP($M15,УЧАСТНИКИ!$A$2:$L$1105,5,FALSE)</f>
        <v xml:space="preserve">Новосибирская область </v>
      </c>
      <c r="F15" s="17">
        <f>VLOOKUP($M15,УЧАСТНИКИ!$A$2:$L$1105,7,FALSE)</f>
        <v>0</v>
      </c>
      <c r="G15" s="33" t="str">
        <f>VLOOKUP($M15,УЧАСТНИКИ!$A$2:$L$1105,11,FALSE)</f>
        <v xml:space="preserve"> МБУ СШОР "Фламинго" по легкой атлетике, ФГБОУ ВО "СГУПС"</v>
      </c>
      <c r="H15" s="260">
        <v>85987</v>
      </c>
      <c r="I15" s="161" t="str">
        <f t="shared" si="1"/>
        <v>8:59,87</v>
      </c>
      <c r="J15" s="22" t="str">
        <f t="shared" si="2"/>
        <v>КМС</v>
      </c>
      <c r="K15" s="33">
        <v>17</v>
      </c>
      <c r="L15" s="37" t="str">
        <f>VLOOKUP($M15,УЧАСТНИКИ!$A$2:$L$1105,10,FALSE)</f>
        <v>Габидулин О.В.</v>
      </c>
      <c r="M15" s="212" t="s">
        <v>1244</v>
      </c>
    </row>
    <row r="16" spans="1:24" ht="25.5" x14ac:dyDescent="0.2">
      <c r="A16" s="17">
        <f t="shared" si="0"/>
        <v>5</v>
      </c>
      <c r="B16" s="37" t="str">
        <f>VLOOKUP($M16,УЧАСТНИКИ!$A$2:$L$1105,3,FALSE)</f>
        <v>Калашников Юрий</v>
      </c>
      <c r="C16" s="17" t="str">
        <f>VLOOKUP($M16,УЧАСТНИКИ!$A$2:$L$1105,4,FALSE)</f>
        <v>06.01.1999</v>
      </c>
      <c r="D16" s="17" t="str">
        <f>VLOOKUP($M16,УЧАСТНИКИ!$A$2:$L$1105,8,FALSE)</f>
        <v>КМС</v>
      </c>
      <c r="E16" s="37" t="str">
        <f>VLOOKUP($M16,УЧАСТНИКИ!$A$2:$L$1105,5,FALSE)</f>
        <v xml:space="preserve">Краснодарский край </v>
      </c>
      <c r="F16" s="17">
        <f>VLOOKUP($M16,УЧАСТНИКИ!$A$2:$L$1105,7,FALSE)</f>
        <v>0</v>
      </c>
      <c r="G16" s="33" t="str">
        <f>VLOOKUP($M16,УЧАСТНИКИ!$A$2:$L$1105,11,FALSE)</f>
        <v xml:space="preserve"> ГБУ КК  "РЦСП по легкой атлетике", МБУ ДО "ДЮСШ №1"</v>
      </c>
      <c r="H16" s="260">
        <v>91165</v>
      </c>
      <c r="I16" s="161" t="str">
        <f t="shared" si="1"/>
        <v>9:11,65</v>
      </c>
      <c r="J16" s="22" t="str">
        <f t="shared" si="2"/>
        <v>КМС</v>
      </c>
      <c r="K16" s="33">
        <v>15</v>
      </c>
      <c r="L16" s="37" t="str">
        <f>VLOOKUP($M16,УЧАСТНИКИ!$A$2:$L$1105,10,FALSE)</f>
        <v>Злобин В.П.</v>
      </c>
      <c r="M16" s="212" t="s">
        <v>1122</v>
      </c>
    </row>
    <row r="17" spans="1:13" ht="25.5" x14ac:dyDescent="0.2">
      <c r="A17" s="17">
        <f t="shared" si="0"/>
        <v>6</v>
      </c>
      <c r="B17" s="37" t="str">
        <f>VLOOKUP($M17,УЧАСТНИКИ!$A$2:$L$1105,3,FALSE)</f>
        <v>Швецов Пётр</v>
      </c>
      <c r="C17" s="17" t="str">
        <f>VLOOKUP($M17,УЧАСТНИКИ!$A$2:$L$1105,4,FALSE)</f>
        <v>14.07.1999</v>
      </c>
      <c r="D17" s="17" t="str">
        <f>VLOOKUP($M17,УЧАСТНИКИ!$A$2:$L$1105,8,FALSE)</f>
        <v>КМС</v>
      </c>
      <c r="E17" s="37" t="str">
        <f>VLOOKUP($M17,УЧАСТНИКИ!$A$2:$L$1105,5,FALSE)</f>
        <v xml:space="preserve">Новосибирская область </v>
      </c>
      <c r="F17" s="17">
        <f>VLOOKUP($M17,УЧАСТНИКИ!$A$2:$L$1105,7,FALSE)</f>
        <v>0</v>
      </c>
      <c r="G17" s="33" t="str">
        <f>VLOOKUP($M17,УЧАСТНИКИ!$A$2:$L$1105,11,FALSE)</f>
        <v xml:space="preserve"> МБУ СШОР "Фламинго" по легкой атлетике, ФГБОУ ВО "СГУПС"</v>
      </c>
      <c r="H17" s="260">
        <v>91770</v>
      </c>
      <c r="I17" s="161" t="str">
        <f t="shared" si="1"/>
        <v>9:17,70</v>
      </c>
      <c r="J17" s="22" t="str">
        <f t="shared" si="2"/>
        <v>КМС</v>
      </c>
      <c r="K17" s="33" t="s">
        <v>121</v>
      </c>
      <c r="L17" s="37" t="str">
        <f>VLOOKUP($M17,УЧАСТНИКИ!$A$2:$L$1105,10,FALSE)</f>
        <v>Габидулин О.В.</v>
      </c>
      <c r="M17" s="212" t="s">
        <v>1246</v>
      </c>
    </row>
    <row r="18" spans="1:13" x14ac:dyDescent="0.2">
      <c r="A18" s="17"/>
      <c r="C18" s="257"/>
      <c r="D18" s="257"/>
      <c r="I18" s="257"/>
    </row>
    <row r="19" spans="1:13" x14ac:dyDescent="0.2">
      <c r="A19" s="17"/>
      <c r="C19" s="257"/>
      <c r="D19" s="257"/>
      <c r="I19" s="257"/>
    </row>
    <row r="20" spans="1:13" x14ac:dyDescent="0.2">
      <c r="A20" s="17"/>
      <c r="C20" s="257"/>
      <c r="D20" s="257"/>
      <c r="I20" s="257"/>
    </row>
    <row r="21" spans="1:13" x14ac:dyDescent="0.2">
      <c r="A21" s="262" t="s">
        <v>179</v>
      </c>
      <c r="B21" s="206"/>
      <c r="C21" s="121"/>
      <c r="D21" s="121"/>
      <c r="E21" s="206"/>
      <c r="F21" s="206"/>
      <c r="G21" s="262" t="s">
        <v>180</v>
      </c>
      <c r="I21" s="257"/>
    </row>
    <row r="22" spans="1:13" x14ac:dyDescent="0.2">
      <c r="A22" s="262"/>
      <c r="B22" s="206"/>
      <c r="C22" s="121"/>
      <c r="D22" s="121"/>
      <c r="E22" s="206"/>
      <c r="F22" s="206"/>
      <c r="G22" s="262"/>
      <c r="I22" s="257"/>
    </row>
    <row r="23" spans="1:13" x14ac:dyDescent="0.2">
      <c r="A23" s="262"/>
      <c r="B23" s="206"/>
      <c r="C23" s="121"/>
      <c r="D23" s="121"/>
      <c r="E23" s="206"/>
      <c r="F23" s="206"/>
      <c r="G23" s="262"/>
      <c r="I23" s="257"/>
    </row>
    <row r="24" spans="1:13" x14ac:dyDescent="0.2">
      <c r="A24" s="262" t="s">
        <v>181</v>
      </c>
      <c r="B24" s="206"/>
      <c r="C24" s="121"/>
      <c r="D24" s="121"/>
      <c r="E24" s="206"/>
      <c r="F24" s="206"/>
      <c r="G24" s="262" t="s">
        <v>182</v>
      </c>
      <c r="I24" s="257"/>
    </row>
    <row r="25" spans="1:13" x14ac:dyDescent="0.2">
      <c r="A25" s="17"/>
      <c r="C25" s="257"/>
      <c r="D25" s="257"/>
      <c r="I25" s="257"/>
    </row>
    <row r="26" spans="1:13" x14ac:dyDescent="0.2">
      <c r="A26" s="17"/>
      <c r="C26" s="257"/>
      <c r="D26" s="257"/>
      <c r="I26" s="257"/>
    </row>
    <row r="27" spans="1:13" x14ac:dyDescent="0.2">
      <c r="A27" s="17"/>
      <c r="C27" s="257"/>
      <c r="D27" s="257"/>
      <c r="I27" s="257"/>
    </row>
    <row r="28" spans="1:13" x14ac:dyDescent="0.2">
      <c r="A28" s="17"/>
      <c r="C28" s="257"/>
      <c r="D28" s="257"/>
      <c r="I28" s="257"/>
    </row>
    <row r="29" spans="1:13" x14ac:dyDescent="0.2">
      <c r="A29" s="17"/>
      <c r="C29" s="257"/>
      <c r="D29" s="257"/>
      <c r="I29" s="257"/>
    </row>
    <row r="30" spans="1:13" x14ac:dyDescent="0.2">
      <c r="A30" s="17"/>
      <c r="C30" s="257"/>
      <c r="D30" s="257"/>
      <c r="I30" s="257"/>
    </row>
    <row r="31" spans="1:13" x14ac:dyDescent="0.2">
      <c r="A31" s="17"/>
      <c r="C31" s="257"/>
      <c r="D31" s="257"/>
      <c r="I31" s="257"/>
    </row>
    <row r="32" spans="1:13" x14ac:dyDescent="0.2">
      <c r="A32" s="17"/>
      <c r="C32" s="257"/>
      <c r="D32" s="257"/>
      <c r="I32" s="257"/>
    </row>
    <row r="33" spans="1:9" x14ac:dyDescent="0.2">
      <c r="A33" s="17"/>
      <c r="C33" s="257"/>
      <c r="D33" s="257"/>
      <c r="I33" s="257"/>
    </row>
    <row r="34" spans="1:9" x14ac:dyDescent="0.2">
      <c r="A34" s="17"/>
      <c r="C34" s="257"/>
      <c r="D34" s="257"/>
      <c r="I34" s="257"/>
    </row>
    <row r="35" spans="1:9" x14ac:dyDescent="0.2">
      <c r="A35" s="17"/>
      <c r="C35" s="257"/>
      <c r="D35" s="257"/>
      <c r="I35" s="257"/>
    </row>
    <row r="36" spans="1:9" x14ac:dyDescent="0.2">
      <c r="A36" s="17"/>
      <c r="C36" s="257"/>
      <c r="D36" s="257"/>
      <c r="I36" s="257"/>
    </row>
    <row r="37" spans="1:9" x14ac:dyDescent="0.2">
      <c r="A37" s="17"/>
      <c r="C37" s="257"/>
      <c r="D37" s="257"/>
      <c r="I37" s="257"/>
    </row>
    <row r="38" spans="1:9" x14ac:dyDescent="0.2">
      <c r="A38" s="17"/>
      <c r="C38" s="257"/>
      <c r="D38" s="257"/>
      <c r="I38" s="257"/>
    </row>
    <row r="39" spans="1:9" x14ac:dyDescent="0.2">
      <c r="A39" s="17"/>
      <c r="C39" s="257"/>
      <c r="D39" s="257"/>
      <c r="I39" s="257"/>
    </row>
    <row r="40" spans="1:9" x14ac:dyDescent="0.2">
      <c r="A40" s="17"/>
      <c r="C40" s="257"/>
      <c r="D40" s="257"/>
      <c r="I40" s="257"/>
    </row>
    <row r="41" spans="1:9" x14ac:dyDescent="0.2">
      <c r="A41" s="17"/>
      <c r="C41" s="257"/>
      <c r="D41" s="257"/>
      <c r="I41" s="257"/>
    </row>
    <row r="42" spans="1:9" x14ac:dyDescent="0.2">
      <c r="A42" s="17"/>
      <c r="C42" s="257"/>
      <c r="D42" s="257"/>
      <c r="I42" s="257"/>
    </row>
    <row r="43" spans="1:9" x14ac:dyDescent="0.2">
      <c r="A43" s="257"/>
      <c r="C43" s="257"/>
      <c r="D43" s="257"/>
      <c r="I43" s="257"/>
    </row>
    <row r="44" spans="1:9" x14ac:dyDescent="0.2">
      <c r="A44" s="257"/>
      <c r="C44" s="257"/>
      <c r="D44" s="257"/>
      <c r="I44" s="257"/>
    </row>
    <row r="45" spans="1:9" x14ac:dyDescent="0.2">
      <c r="A45" s="257"/>
      <c r="C45" s="257"/>
      <c r="D45" s="257"/>
      <c r="I45" s="257"/>
    </row>
    <row r="46" spans="1:9" x14ac:dyDescent="0.2">
      <c r="A46" s="257"/>
      <c r="C46" s="257"/>
      <c r="D46" s="257"/>
      <c r="I46" s="257"/>
    </row>
    <row r="47" spans="1:9" x14ac:dyDescent="0.2">
      <c r="A47" s="257"/>
      <c r="C47" s="257"/>
      <c r="D47" s="257"/>
      <c r="I47" s="257"/>
    </row>
    <row r="48" spans="1:9" x14ac:dyDescent="0.2">
      <c r="A48" s="257"/>
      <c r="C48" s="257"/>
      <c r="D48" s="257"/>
      <c r="I48" s="257"/>
    </row>
    <row r="49" spans="1:9" x14ac:dyDescent="0.2">
      <c r="A49" s="257"/>
      <c r="C49" s="257"/>
      <c r="D49" s="257"/>
      <c r="I49" s="257"/>
    </row>
    <row r="50" spans="1:9" x14ac:dyDescent="0.2">
      <c r="A50" s="257"/>
      <c r="C50" s="257"/>
      <c r="D50" s="257"/>
      <c r="I50" s="257"/>
    </row>
    <row r="51" spans="1:9" x14ac:dyDescent="0.2">
      <c r="A51" s="257"/>
      <c r="C51" s="257"/>
      <c r="D51" s="257"/>
      <c r="I51" s="257"/>
    </row>
    <row r="52" spans="1:9" x14ac:dyDescent="0.2">
      <c r="A52" s="257"/>
      <c r="C52" s="257"/>
      <c r="D52" s="257"/>
      <c r="I52" s="257"/>
    </row>
    <row r="53" spans="1:9" x14ac:dyDescent="0.2">
      <c r="A53" s="257"/>
      <c r="C53" s="257"/>
      <c r="D53" s="257"/>
      <c r="I53" s="257"/>
    </row>
    <row r="54" spans="1:9" x14ac:dyDescent="0.2">
      <c r="A54" s="257"/>
      <c r="C54" s="257"/>
      <c r="D54" s="257"/>
      <c r="I54" s="257"/>
    </row>
    <row r="55" spans="1:9" x14ac:dyDescent="0.2">
      <c r="A55" s="257"/>
      <c r="C55" s="257"/>
      <c r="D55" s="257"/>
      <c r="I55" s="257"/>
    </row>
    <row r="56" spans="1:9" x14ac:dyDescent="0.2">
      <c r="A56" s="257"/>
      <c r="C56" s="257"/>
      <c r="D56" s="257"/>
      <c r="I56" s="257"/>
    </row>
    <row r="57" spans="1:9" x14ac:dyDescent="0.2">
      <c r="A57" s="257"/>
      <c r="C57" s="257"/>
      <c r="D57" s="257"/>
      <c r="I57" s="257"/>
    </row>
    <row r="58" spans="1:9" x14ac:dyDescent="0.2">
      <c r="A58" s="257"/>
      <c r="C58" s="257"/>
      <c r="D58" s="257"/>
      <c r="I58" s="257"/>
    </row>
    <row r="59" spans="1:9" x14ac:dyDescent="0.2">
      <c r="A59" s="257"/>
      <c r="C59" s="257"/>
      <c r="D59" s="257"/>
      <c r="I59" s="257"/>
    </row>
    <row r="60" spans="1:9" x14ac:dyDescent="0.2">
      <c r="A60" s="13"/>
    </row>
    <row r="61" spans="1:9" x14ac:dyDescent="0.2">
      <c r="A61" s="13"/>
    </row>
    <row r="62" spans="1:9" x14ac:dyDescent="0.2">
      <c r="A62" s="13"/>
    </row>
  </sheetData>
  <sortState ref="A12:X17">
    <sortCondition ref="A12"/>
  </sortState>
  <mergeCells count="7">
    <mergeCell ref="A6:L6"/>
    <mergeCell ref="A7:L7"/>
    <mergeCell ref="A1:L1"/>
    <mergeCell ref="A2:L2"/>
    <mergeCell ref="A3:L3"/>
    <mergeCell ref="A4:L4"/>
    <mergeCell ref="A5:L5"/>
  </mergeCells>
  <phoneticPr fontId="1" type="noConversion"/>
  <printOptions horizontalCentered="1"/>
  <pageMargins left="0.25" right="0.25" top="0.75" bottom="0.75" header="0.3" footer="0.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R98"/>
  <sheetViews>
    <sheetView view="pageBreakPreview" zoomScale="80" zoomScaleNormal="110" zoomScaleSheetLayoutView="8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3.5703125" style="63" customWidth="1"/>
    <col min="4" max="4" width="35.5703125" style="63" bestFit="1" customWidth="1"/>
    <col min="5" max="5" width="9.7109375" style="63" customWidth="1"/>
    <col min="6" max="6" width="10.42578125" style="63" customWidth="1"/>
    <col min="7" max="7" width="11.7109375" style="63" bestFit="1" customWidth="1"/>
    <col min="8" max="8" width="17.7109375" style="63" customWidth="1"/>
    <col min="9" max="9" width="9.28515625" style="63" customWidth="1"/>
    <col min="10" max="10" width="8" style="63" customWidth="1"/>
    <col min="11" max="16384" width="9.140625" style="63"/>
  </cols>
  <sheetData>
    <row r="1" spans="1:18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55"/>
      <c r="L1" s="55"/>
      <c r="M1" s="55"/>
    </row>
    <row r="2" spans="1:18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55"/>
      <c r="L2" s="55"/>
      <c r="M2" s="55"/>
    </row>
    <row r="3" spans="1:18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55"/>
      <c r="L3" s="55"/>
      <c r="M3" s="55"/>
    </row>
    <row r="4" spans="1:18" ht="15" x14ac:dyDescent="0.2">
      <c r="A4" s="203"/>
      <c r="B4" s="203"/>
      <c r="C4" s="203"/>
      <c r="D4" s="203"/>
      <c r="E4" s="288" t="s">
        <v>176</v>
      </c>
      <c r="F4" s="288"/>
      <c r="G4" s="288"/>
      <c r="H4" s="288"/>
      <c r="I4" s="288"/>
      <c r="J4" s="288"/>
      <c r="K4" s="204"/>
      <c r="L4" s="204"/>
      <c r="M4" s="204"/>
    </row>
    <row r="5" spans="1:18" x14ac:dyDescent="0.2">
      <c r="A5" s="18" t="str">
        <f>d_4</f>
        <v>МУЖЧИНЫ</v>
      </c>
      <c r="B5" s="194"/>
      <c r="C5" s="197" t="s">
        <v>158</v>
      </c>
      <c r="D5" s="194" t="s">
        <v>185</v>
      </c>
      <c r="E5" s="194"/>
      <c r="F5" s="194"/>
      <c r="G5" s="18" t="str">
        <f>d_1</f>
        <v>04.09.2019г.</v>
      </c>
      <c r="H5" s="34" t="s">
        <v>161</v>
      </c>
      <c r="I5" s="15" t="s">
        <v>1265</v>
      </c>
    </row>
    <row r="6" spans="1:18" ht="12.75" customHeight="1" x14ac:dyDescent="0.2">
      <c r="A6" s="15" t="s">
        <v>131</v>
      </c>
      <c r="B6" s="65"/>
      <c r="C6" s="197" t="s">
        <v>159</v>
      </c>
      <c r="D6" s="15" t="s">
        <v>184</v>
      </c>
      <c r="E6" s="15"/>
      <c r="H6" s="34" t="s">
        <v>162</v>
      </c>
      <c r="I6" s="195"/>
    </row>
    <row r="7" spans="1:18" x14ac:dyDescent="0.2">
      <c r="C7" s="197" t="s">
        <v>160</v>
      </c>
      <c r="D7" s="15" t="s">
        <v>183</v>
      </c>
      <c r="F7" s="15"/>
      <c r="G7" s="13"/>
      <c r="H7" s="13"/>
      <c r="I7" s="65"/>
      <c r="J7" s="19" t="str">
        <f>d_5</f>
        <v>г. Сочи, ул. Бзугу 2, ст. им. Славы Метревели</v>
      </c>
    </row>
    <row r="8" spans="1:18" ht="24" customHeight="1" x14ac:dyDescent="0.2">
      <c r="A8" s="111" t="s">
        <v>54</v>
      </c>
      <c r="B8" s="111" t="s">
        <v>135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  <c r="M8" s="283"/>
      <c r="N8" s="283"/>
    </row>
    <row r="9" spans="1:18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8" x14ac:dyDescent="0.2">
      <c r="A10" s="212" t="s">
        <v>34</v>
      </c>
      <c r="B10" s="95"/>
      <c r="C10" s="96"/>
      <c r="D10" s="216"/>
      <c r="E10" s="217"/>
      <c r="F10" s="218"/>
      <c r="G10" s="212"/>
      <c r="H10" s="212"/>
      <c r="I10" s="212"/>
      <c r="J10" s="213"/>
    </row>
    <row r="11" spans="1:18" s="174" customFormat="1" x14ac:dyDescent="0.2">
      <c r="A11" s="212" t="s">
        <v>35</v>
      </c>
      <c r="B11" s="175" t="str">
        <f>VLOOKUP($F11,УЧАСТНИКИ!$A$2:$L$1105,3,FALSE)</f>
        <v>Идрисов Михаил</v>
      </c>
      <c r="C11" s="176" t="str">
        <f>VLOOKUP($F11,УЧАСТНИКИ!$A$2:$L$1105,4,FALSE)</f>
        <v>21.06.1988</v>
      </c>
      <c r="D11" s="219" t="str">
        <f>VLOOKUP($F11,УЧАСТНИКИ!$A$2:$L$1105,5,FALSE)</f>
        <v xml:space="preserve">Иркутская область </v>
      </c>
      <c r="E11" s="220" t="str">
        <f>VLOOKUP($F11,УЧАСТНИКИ!$A$2:$L$1105,8,FALSE)</f>
        <v>МСМК</v>
      </c>
      <c r="F11" s="218" t="s">
        <v>1211</v>
      </c>
      <c r="G11" s="212"/>
      <c r="H11" s="212"/>
      <c r="I11" s="212"/>
      <c r="J11" s="212"/>
    </row>
    <row r="12" spans="1:18" s="174" customFormat="1" ht="14.25" x14ac:dyDescent="0.2">
      <c r="A12" s="212" t="s">
        <v>36</v>
      </c>
      <c r="B12" s="175" t="str">
        <f>VLOOKUP($F12,УЧАСТНИКИ!$A$2:$L$1105,3,FALSE)</f>
        <v>Юфимов Алексей</v>
      </c>
      <c r="C12" s="176" t="str">
        <f>VLOOKUP($F12,УЧАСТНИКИ!$A$2:$L$1105,4,FALSE)</f>
        <v>05.06.1998</v>
      </c>
      <c r="D12" s="219" t="str">
        <f>VLOOKUP($F12,УЧАСТНИКИ!$A$2:$L$1105,5,FALSE)</f>
        <v xml:space="preserve">Ульяновская область </v>
      </c>
      <c r="E12" s="220" t="str">
        <f>VLOOKUP($F12,УЧАСТНИКИ!$A$2:$L$1105,8,FALSE)</f>
        <v>МС</v>
      </c>
      <c r="F12" s="218" t="s">
        <v>1093</v>
      </c>
      <c r="G12" s="212"/>
      <c r="H12" s="212"/>
      <c r="I12" s="212"/>
      <c r="J12" s="212"/>
      <c r="L12" s="178"/>
      <c r="M12" s="287"/>
      <c r="N12" s="287"/>
      <c r="O12" s="287"/>
      <c r="P12" s="287"/>
      <c r="Q12" s="287"/>
      <c r="R12" s="287"/>
    </row>
    <row r="13" spans="1:18" s="174" customFormat="1" x14ac:dyDescent="0.2">
      <c r="A13" s="212" t="s">
        <v>37</v>
      </c>
      <c r="B13" s="175" t="str">
        <f>VLOOKUP($F13,УЧАСТНИКИ!$A$2:$L$1105,3,FALSE)</f>
        <v>Перестюк Руслан</v>
      </c>
      <c r="C13" s="176" t="str">
        <f>VLOOKUP($F13,УЧАСТНИКИ!$A$2:$L$1105,4,FALSE)</f>
        <v>22.04.1991</v>
      </c>
      <c r="D13" s="219" t="str">
        <f>VLOOKUP($F13,УЧАСТНИКИ!$A$2:$L$1105,5,FALSE)</f>
        <v>Краснодарский край ЮФО (К)</v>
      </c>
      <c r="E13" s="220" t="str">
        <f>VLOOKUP($F13,УЧАСТНИКИ!$A$2:$L$1105,8,FALSE)</f>
        <v>МСМК</v>
      </c>
      <c r="F13" s="218" t="s">
        <v>1250</v>
      </c>
      <c r="G13" s="212"/>
      <c r="H13" s="212"/>
      <c r="I13" s="212"/>
      <c r="J13" s="212"/>
      <c r="M13" s="193"/>
    </row>
    <row r="14" spans="1:18" x14ac:dyDescent="0.2">
      <c r="A14" s="212" t="s">
        <v>38</v>
      </c>
      <c r="B14" s="95" t="str">
        <f>VLOOKUP($F14,УЧАСТНИКИ!$A$2:$L$1105,3,FALSE)</f>
        <v>Емельянов Руслан</v>
      </c>
      <c r="C14" s="96" t="str">
        <f>VLOOKUP($F14,УЧАСТНИКИ!$A$2:$L$1105,4,FALSE)</f>
        <v>03.03.1997</v>
      </c>
      <c r="D14" s="216" t="str">
        <f>VLOOKUP($F14,УЧАСТНИКИ!$A$2:$L$1105,5,FALSE)</f>
        <v xml:space="preserve">Курская область </v>
      </c>
      <c r="E14" s="217" t="str">
        <f>VLOOKUP($F14,УЧАСТНИКИ!$A$2:$L$1105,8,FALSE)</f>
        <v>КМС</v>
      </c>
      <c r="F14" s="218" t="s">
        <v>1236</v>
      </c>
      <c r="G14" s="212"/>
      <c r="H14" s="212"/>
      <c r="I14" s="212"/>
      <c r="J14" s="213"/>
      <c r="M14" s="193"/>
    </row>
    <row r="15" spans="1:18" x14ac:dyDescent="0.2">
      <c r="A15" s="212" t="s">
        <v>39</v>
      </c>
      <c r="B15" s="95" t="str">
        <f>VLOOKUP($F15,УЧАСТНИКИ!$A$2:$L$1105,3,FALSE)</f>
        <v>Новослугин Максим</v>
      </c>
      <c r="C15" s="96" t="str">
        <f>VLOOKUP($F15,УЧАСТНИКИ!$A$2:$L$1105,4,FALSE)</f>
        <v>21.08.1995</v>
      </c>
      <c r="D15" s="216" t="str">
        <f>VLOOKUP($F15,УЧАСТНИКИ!$A$2:$L$1105,5,FALSE)</f>
        <v xml:space="preserve">Вологодская область </v>
      </c>
      <c r="E15" s="217" t="str">
        <f>VLOOKUP($F15,УЧАСТНИКИ!$A$2:$L$1105,8,FALSE)</f>
        <v>МС</v>
      </c>
      <c r="F15" s="218" t="s">
        <v>1231</v>
      </c>
      <c r="G15" s="212"/>
      <c r="H15" s="212"/>
      <c r="I15" s="212"/>
      <c r="J15" s="213" t="s">
        <v>121</v>
      </c>
      <c r="M15" s="193"/>
    </row>
    <row r="16" spans="1:18" x14ac:dyDescent="0.2">
      <c r="A16" s="212" t="s">
        <v>40</v>
      </c>
      <c r="B16" s="95" t="str">
        <f>VLOOKUP($F16,УЧАСТНИКИ!$A$2:$L$1105,3,FALSE)</f>
        <v>Катунин Евгений</v>
      </c>
      <c r="C16" s="96" t="str">
        <f>VLOOKUP($F16,УЧАСТНИКИ!$A$2:$L$1105,4,FALSE)</f>
        <v>24.11.1999</v>
      </c>
      <c r="D16" s="216" t="str">
        <f>VLOOKUP($F16,УЧАСТНИКИ!$A$2:$L$1105,5,FALSE)</f>
        <v xml:space="preserve">Курская область </v>
      </c>
      <c r="E16" s="217" t="str">
        <f>VLOOKUP($F16,УЧАСТНИКИ!$A$2:$L$1105,8,FALSE)</f>
        <v>1</v>
      </c>
      <c r="F16" s="218" t="s">
        <v>1237</v>
      </c>
      <c r="G16" s="212"/>
      <c r="H16" s="212"/>
      <c r="I16" s="212"/>
      <c r="J16" s="213" t="s">
        <v>121</v>
      </c>
    </row>
    <row r="17" spans="1:11" x14ac:dyDescent="0.2">
      <c r="A17" s="212" t="s">
        <v>61</v>
      </c>
      <c r="B17" s="95" t="str">
        <f>VLOOKUP($F17,УЧАСТНИКИ!$A$2:$L$1105,3,FALSE)</f>
        <v>Кропочев Константин</v>
      </c>
      <c r="C17" s="96" t="str">
        <f>VLOOKUP($F17,УЧАСТНИКИ!$A$2:$L$1105,4,FALSE)</f>
        <v>17.03.1999</v>
      </c>
      <c r="D17" s="216" t="str">
        <f>VLOOKUP($F17,УЧАСТНИКИ!$A$2:$L$1105,5,FALSE)</f>
        <v xml:space="preserve">Краснодарский край </v>
      </c>
      <c r="E17" s="217" t="str">
        <f>VLOOKUP($F17,УЧАСТНИКИ!$A$2:$L$1105,8,FALSE)</f>
        <v>КМС</v>
      </c>
      <c r="F17" s="218" t="s">
        <v>1125</v>
      </c>
      <c r="G17" s="212"/>
      <c r="H17" s="212"/>
      <c r="I17" s="212"/>
      <c r="J17" s="213" t="s">
        <v>121</v>
      </c>
      <c r="K17" s="9"/>
    </row>
    <row r="18" spans="1:11" x14ac:dyDescent="0.2">
      <c r="A18" s="221"/>
      <c r="B18" s="222" t="s">
        <v>42</v>
      </c>
      <c r="C18" s="223"/>
      <c r="D18" s="223"/>
      <c r="E18" s="223"/>
      <c r="F18" s="223"/>
      <c r="G18" s="223"/>
      <c r="H18" s="223"/>
      <c r="I18" s="223"/>
      <c r="J18" s="224"/>
    </row>
    <row r="19" spans="1:11" x14ac:dyDescent="0.2">
      <c r="A19" s="212" t="s">
        <v>34</v>
      </c>
      <c r="B19" s="95" t="str">
        <f>VLOOKUP($F19,УЧАСТНИКИ!$A$2:$L$1105,3,FALSE)</f>
        <v>Кипор Арсений</v>
      </c>
      <c r="C19" s="96" t="str">
        <f>VLOOKUP($F19,УЧАСТНИКИ!$A$2:$L$1105,4,FALSE)</f>
        <v>23.09.2004</v>
      </c>
      <c r="D19" s="216" t="str">
        <f>VLOOKUP($F19,УЧАСТНИКИ!$A$2:$L$1105,5,FALSE)</f>
        <v xml:space="preserve">Краснодарский край </v>
      </c>
      <c r="E19" s="217" t="str">
        <f>VLOOKUP($F19,УЧАСТНИКИ!$A$2:$L$1105,8,FALSE)</f>
        <v>1</v>
      </c>
      <c r="F19" s="218" t="s">
        <v>1123</v>
      </c>
      <c r="G19" s="212"/>
      <c r="H19" s="212"/>
      <c r="I19" s="212"/>
      <c r="J19" s="213" t="s">
        <v>121</v>
      </c>
    </row>
    <row r="20" spans="1:11" x14ac:dyDescent="0.2">
      <c r="A20" s="212" t="s">
        <v>35</v>
      </c>
      <c r="B20" s="95" t="str">
        <f>VLOOKUP($F20,УЧАСТНИКИ!$A$2:$L$1105,3,FALSE)</f>
        <v>Росляков Данил</v>
      </c>
      <c r="C20" s="96" t="str">
        <f>VLOOKUP($F20,УЧАСТНИКИ!$A$2:$L$1105,4,FALSE)</f>
        <v>04.11.1997</v>
      </c>
      <c r="D20" s="216" t="str">
        <f>VLOOKUP($F20,УЧАСТНИКИ!$A$2:$L$1105,5,FALSE)</f>
        <v xml:space="preserve">Вологодская область </v>
      </c>
      <c r="E20" s="217" t="str">
        <f>VLOOKUP($F20,УЧАСТНИКИ!$A$2:$L$1105,8,FALSE)</f>
        <v>МС</v>
      </c>
      <c r="F20" s="218" t="s">
        <v>106</v>
      </c>
      <c r="G20" s="212"/>
      <c r="H20" s="212"/>
      <c r="I20" s="212"/>
      <c r="J20" s="213" t="s">
        <v>121</v>
      </c>
    </row>
    <row r="21" spans="1:11" x14ac:dyDescent="0.2">
      <c r="A21" s="212" t="s">
        <v>36</v>
      </c>
      <c r="B21" s="95" t="str">
        <f>VLOOKUP($F21,УЧАСТНИКИ!$A$2:$L$1105,3,FALSE)</f>
        <v>Плохой Евгений</v>
      </c>
      <c r="C21" s="96" t="str">
        <f>VLOOKUP($F21,УЧАСТНИКИ!$A$2:$L$1105,4,FALSE)</f>
        <v>04.07.1998</v>
      </c>
      <c r="D21" s="216" t="str">
        <f>VLOOKUP($F21,УЧАСТНИКИ!$A$2:$L$1105,5,FALSE)</f>
        <v>Краснодарский край ЮФО (К)</v>
      </c>
      <c r="E21" s="217" t="str">
        <f>VLOOKUP($F21,УЧАСТНИКИ!$A$2:$L$1105,8,FALSE)</f>
        <v>КМС</v>
      </c>
      <c r="F21" s="218" t="s">
        <v>1132</v>
      </c>
      <c r="G21" s="212"/>
      <c r="H21" s="212"/>
      <c r="I21" s="212"/>
      <c r="J21" s="213"/>
    </row>
    <row r="22" spans="1:11" x14ac:dyDescent="0.2">
      <c r="A22" s="212" t="s">
        <v>37</v>
      </c>
      <c r="B22" s="95" t="str">
        <f>VLOOKUP($F22,УЧАСТНИКИ!$A$2:$L$1105,3,FALSE)</f>
        <v>Чернухин Кирилл</v>
      </c>
      <c r="C22" s="96" t="str">
        <f>VLOOKUP($F22,УЧАСТНИКИ!$A$2:$L$1105,4,FALSE)</f>
        <v>15.08.1994</v>
      </c>
      <c r="D22" s="216" t="str">
        <f>VLOOKUP($F22,УЧАСТНИКИ!$A$2:$L$1105,5,FALSE)</f>
        <v>Москва Санкт-Петербург</v>
      </c>
      <c r="E22" s="217" t="str">
        <f>VLOOKUP($F22,УЧАСТНИКИ!$A$2:$L$1105,8,FALSE)</f>
        <v>МС</v>
      </c>
      <c r="F22" s="218" t="s">
        <v>1208</v>
      </c>
      <c r="G22" s="212"/>
      <c r="H22" s="212"/>
      <c r="I22" s="212"/>
      <c r="J22" s="213"/>
    </row>
    <row r="23" spans="1:11" x14ac:dyDescent="0.2">
      <c r="A23" s="212" t="s">
        <v>38</v>
      </c>
      <c r="B23" s="95" t="str">
        <f>VLOOKUP($F23,УЧАСТНИКИ!$A$2:$L$1105,3,FALSE)</f>
        <v>Петряшов Константин</v>
      </c>
      <c r="C23" s="96" t="str">
        <f>VLOOKUP($F23,УЧАСТНИКИ!$A$2:$L$1105,4,FALSE)</f>
        <v>16.12.1983</v>
      </c>
      <c r="D23" s="216" t="str">
        <f>VLOOKUP($F23,УЧАСТНИКИ!$A$2:$L$1105,5,FALSE)</f>
        <v>Вологодская область Санкт-Петербург</v>
      </c>
      <c r="E23" s="217" t="str">
        <f>VLOOKUP($F23,УЧАСТНИКИ!$A$2:$L$1105,8,FALSE)</f>
        <v>МСМК</v>
      </c>
      <c r="F23" s="218" t="s">
        <v>1197</v>
      </c>
      <c r="G23" s="212"/>
      <c r="H23" s="212"/>
      <c r="I23" s="212"/>
      <c r="J23" s="213"/>
    </row>
    <row r="24" spans="1:11" x14ac:dyDescent="0.2">
      <c r="A24" s="212" t="s">
        <v>39</v>
      </c>
      <c r="B24" s="95" t="str">
        <f>VLOOKUP($F24,УЧАСТНИКИ!$A$2:$L$1105,3,FALSE)</f>
        <v>Зеленский Андрей</v>
      </c>
      <c r="C24" s="96" t="str">
        <f>VLOOKUP($F24,УЧАСТНИКИ!$A$2:$L$1105,4,FALSE)</f>
        <v>22.01.1997</v>
      </c>
      <c r="D24" s="216" t="str">
        <f>VLOOKUP($F24,УЧАСТНИКИ!$A$2:$L$1105,5,FALSE)</f>
        <v xml:space="preserve">Волгоградская область </v>
      </c>
      <c r="E24" s="217" t="str">
        <f>VLOOKUP($F24,УЧАСТНИКИ!$A$2:$L$1105,8,FALSE)</f>
        <v>МС</v>
      </c>
      <c r="F24" s="218" t="s">
        <v>1161</v>
      </c>
      <c r="G24" s="212"/>
      <c r="H24" s="212"/>
      <c r="I24" s="212"/>
      <c r="J24" s="213"/>
    </row>
    <row r="25" spans="1:11" x14ac:dyDescent="0.2">
      <c r="A25" s="212" t="s">
        <v>40</v>
      </c>
      <c r="B25" s="95" t="str">
        <f>VLOOKUP($F25,УЧАСТНИКИ!$A$2:$L$1105,3,FALSE)</f>
        <v>Лыков Илья</v>
      </c>
      <c r="C25" s="96" t="str">
        <f>VLOOKUP($F25,УЧАСТНИКИ!$A$2:$L$1105,4,FALSE)</f>
        <v>10.07.2001</v>
      </c>
      <c r="D25" s="216" t="str">
        <f>VLOOKUP($F25,УЧАСТНИКИ!$A$2:$L$1105,5,FALSE)</f>
        <v xml:space="preserve">Курская область </v>
      </c>
      <c r="E25" s="217" t="str">
        <f>VLOOKUP($F25,УЧАСТНИКИ!$A$2:$L$1105,8,FALSE)</f>
        <v>1</v>
      </c>
      <c r="F25" s="218" t="s">
        <v>1238</v>
      </c>
      <c r="G25" s="212"/>
      <c r="H25" s="212"/>
      <c r="I25" s="212"/>
      <c r="J25" s="213" t="s">
        <v>121</v>
      </c>
    </row>
    <row r="26" spans="1:11" x14ac:dyDescent="0.2">
      <c r="A26" s="212">
        <v>8</v>
      </c>
      <c r="B26" s="95" t="str">
        <f>VLOOKUP($F26,УЧАСТНИКИ!$A$2:$L$1105,3,FALSE)</f>
        <v>Захарченко Никита</v>
      </c>
      <c r="C26" s="96" t="str">
        <f>VLOOKUP($F26,УЧАСТНИКИ!$A$2:$L$1105,4,FALSE)</f>
        <v>19.08.1994</v>
      </c>
      <c r="D26" s="216" t="str">
        <f>VLOOKUP($F26,УЧАСТНИКИ!$A$2:$L$1105,5,FALSE)</f>
        <v xml:space="preserve">ЮФО (К) </v>
      </c>
      <c r="E26" s="217" t="str">
        <f>VLOOKUP($F26,УЧАСТНИКИ!$A$2:$L$1105,8,FALSE)</f>
        <v>МС</v>
      </c>
      <c r="F26" s="218" t="s">
        <v>1248</v>
      </c>
      <c r="G26" s="212"/>
      <c r="H26" s="212"/>
      <c r="I26" s="212"/>
      <c r="J26" s="213" t="s">
        <v>121</v>
      </c>
    </row>
    <row r="27" spans="1:11" x14ac:dyDescent="0.2">
      <c r="A27" s="221"/>
      <c r="B27" s="222" t="s">
        <v>43</v>
      </c>
      <c r="C27" s="223"/>
      <c r="D27" s="223"/>
      <c r="E27" s="223"/>
      <c r="F27" s="223"/>
      <c r="G27" s="223"/>
      <c r="H27" s="223"/>
      <c r="I27" s="223"/>
      <c r="J27" s="224"/>
    </row>
    <row r="28" spans="1:11" x14ac:dyDescent="0.2">
      <c r="A28" s="212" t="s">
        <v>34</v>
      </c>
      <c r="B28" s="95" t="str">
        <f>VLOOKUP($F28,УЧАСТНИКИ!$A$2:$L$1105,3,FALSE)</f>
        <v>Шкуропатов Дмитрий</v>
      </c>
      <c r="C28" s="96" t="str">
        <f>VLOOKUP($F28,УЧАСТНИКИ!$A$2:$L$1105,4,FALSE)</f>
        <v>30.03.1993</v>
      </c>
      <c r="D28" s="216" t="str">
        <f>VLOOKUP($F28,УЧАСТНИКИ!$A$2:$L$1105,5,FALSE)</f>
        <v>Санкт-Петербург Вологодская область</v>
      </c>
      <c r="E28" s="217" t="str">
        <f>VLOOKUP($F28,УЧАСТНИКИ!$A$2:$L$1105,8,FALSE)</f>
        <v>МС</v>
      </c>
      <c r="F28" s="218" t="s">
        <v>1210</v>
      </c>
      <c r="G28" s="212"/>
      <c r="H28" s="212"/>
      <c r="I28" s="212"/>
      <c r="J28" s="213" t="s">
        <v>121</v>
      </c>
    </row>
    <row r="29" spans="1:11" x14ac:dyDescent="0.2">
      <c r="A29" s="212" t="s">
        <v>35</v>
      </c>
      <c r="B29" s="95" t="str">
        <f>VLOOKUP($F29,УЧАСТНИКИ!$A$2:$L$1105,3,FALSE)</f>
        <v>Радионов Максим</v>
      </c>
      <c r="C29" s="96" t="str">
        <f>VLOOKUP($F29,УЧАСТНИКИ!$A$2:$L$1105,4,FALSE)</f>
        <v>12.01.2000</v>
      </c>
      <c r="D29" s="216" t="str">
        <f>VLOOKUP($F29,УЧАСТНИКИ!$A$2:$L$1105,5,FALSE)</f>
        <v xml:space="preserve">Астраханская область </v>
      </c>
      <c r="E29" s="217" t="str">
        <f>VLOOKUP($F29,УЧАСТНИКИ!$A$2:$L$1105,8,FALSE)</f>
        <v>КМС</v>
      </c>
      <c r="F29" s="218" t="s">
        <v>1266</v>
      </c>
      <c r="G29" s="212"/>
      <c r="H29" s="212"/>
      <c r="I29" s="212"/>
      <c r="J29" s="213"/>
    </row>
    <row r="30" spans="1:11" x14ac:dyDescent="0.2">
      <c r="A30" s="212" t="s">
        <v>36</v>
      </c>
      <c r="B30" s="95" t="str">
        <f>VLOOKUP($F30,УЧАСТНИКИ!$A$2:$L$1105,3,FALSE)</f>
        <v>Доронин Владислав</v>
      </c>
      <c r="C30" s="96" t="str">
        <f>VLOOKUP($F30,УЧАСТНИКИ!$A$2:$L$1105,4,FALSE)</f>
        <v>26.06.2000</v>
      </c>
      <c r="D30" s="216" t="str">
        <f>VLOOKUP($F30,УЧАСТНИКИ!$A$2:$L$1105,5,FALSE)</f>
        <v xml:space="preserve">Воронежская область </v>
      </c>
      <c r="E30" s="217" t="str">
        <f>VLOOKUP($F30,УЧАСТНИКИ!$A$2:$L$1105,8,FALSE)</f>
        <v>МС</v>
      </c>
      <c r="F30" s="218" t="s">
        <v>1165</v>
      </c>
      <c r="G30" s="212"/>
      <c r="H30" s="212"/>
      <c r="I30" s="212"/>
      <c r="J30" s="213"/>
    </row>
    <row r="31" spans="1:11" x14ac:dyDescent="0.2">
      <c r="A31" s="212" t="s">
        <v>37</v>
      </c>
      <c r="B31" s="95" t="str">
        <f>VLOOKUP($F31,УЧАСТНИКИ!$A$2:$L$1105,3,FALSE)</f>
        <v>Лукин Андрей</v>
      </c>
      <c r="C31" s="96" t="str">
        <f>VLOOKUP($F31,УЧАСТНИКИ!$A$2:$L$1105,4,FALSE)</f>
        <v>28.02.1998</v>
      </c>
      <c r="D31" s="216" t="str">
        <f>VLOOKUP($F31,УЧАСТНИКИ!$A$2:$L$1105,5,FALSE)</f>
        <v xml:space="preserve">Республика Карелия </v>
      </c>
      <c r="E31" s="217" t="str">
        <f>VLOOKUP($F31,УЧАСТНИКИ!$A$2:$L$1105,8,FALSE)</f>
        <v>МС</v>
      </c>
      <c r="F31" s="218" t="s">
        <v>1255</v>
      </c>
      <c r="G31" s="212"/>
      <c r="H31" s="212"/>
      <c r="I31" s="212"/>
      <c r="J31" s="213"/>
    </row>
    <row r="32" spans="1:11" x14ac:dyDescent="0.2">
      <c r="A32" s="212" t="s">
        <v>38</v>
      </c>
      <c r="B32" s="95" t="str">
        <f>VLOOKUP($F32,УЧАСТНИКИ!$A$2:$L$1105,3,FALSE)</f>
        <v>Агибалов Александр</v>
      </c>
      <c r="C32" s="96" t="str">
        <f>VLOOKUP($F32,УЧАСТНИКИ!$A$2:$L$1105,4,FALSE)</f>
        <v>10.06.1998</v>
      </c>
      <c r="D32" s="216" t="str">
        <f>VLOOKUP($F32,УЧАСТНИКИ!$A$2:$L$1105,5,FALSE)</f>
        <v xml:space="preserve">Курская область </v>
      </c>
      <c r="E32" s="217" t="str">
        <f>VLOOKUP($F32,УЧАСТНИКИ!$A$2:$L$1105,8,FALSE)</f>
        <v>КМС</v>
      </c>
      <c r="F32" s="218" t="s">
        <v>1234</v>
      </c>
      <c r="G32" s="212"/>
      <c r="H32" s="212"/>
      <c r="I32" s="212"/>
      <c r="J32" s="213" t="s">
        <v>121</v>
      </c>
    </row>
    <row r="33" spans="1:12" x14ac:dyDescent="0.2">
      <c r="A33" s="212" t="s">
        <v>39</v>
      </c>
      <c r="B33" s="95" t="str">
        <f>VLOOKUP($F33,УЧАСТНИКИ!$A$2:$L$1105,3,FALSE)</f>
        <v>Цыпкус Марк</v>
      </c>
      <c r="C33" s="96" t="str">
        <f>VLOOKUP($F33,УЧАСТНИКИ!$A$2:$L$1105,4,FALSE)</f>
        <v>05.02.1999</v>
      </c>
      <c r="D33" s="216" t="str">
        <f>VLOOKUP($F33,УЧАСТНИКИ!$A$2:$L$1105,5,FALSE)</f>
        <v xml:space="preserve">Вологодская область </v>
      </c>
      <c r="E33" s="217" t="str">
        <f>VLOOKUP($F33,УЧАСТНИКИ!$A$2:$L$1105,8,FALSE)</f>
        <v>КМС</v>
      </c>
      <c r="F33" s="218" t="s">
        <v>1233</v>
      </c>
      <c r="G33" s="212"/>
      <c r="H33" s="212"/>
      <c r="I33" s="212"/>
      <c r="J33" s="213" t="s">
        <v>121</v>
      </c>
    </row>
    <row r="34" spans="1:12" x14ac:dyDescent="0.2">
      <c r="A34" s="212" t="s">
        <v>40</v>
      </c>
      <c r="B34" s="95" t="str">
        <f>VLOOKUP($F34,УЧАСТНИКИ!$A$2:$L$1105,3,FALSE)</f>
        <v>Новожилов Дмитрий</v>
      </c>
      <c r="C34" s="96" t="str">
        <f>VLOOKUP($F34,УЧАСТНИКИ!$A$2:$L$1105,4,FALSE)</f>
        <v>27.06.1996</v>
      </c>
      <c r="D34" s="216" t="str">
        <f>VLOOKUP($F34,УЧАСТНИКИ!$A$2:$L$1105,5,FALSE)</f>
        <v xml:space="preserve">Новгородская область </v>
      </c>
      <c r="E34" s="217" t="str">
        <f>VLOOKUP($F34,УЧАСТНИКИ!$A$2:$L$1105,8,FALSE)</f>
        <v>1</v>
      </c>
      <c r="F34" s="218" t="s">
        <v>1247</v>
      </c>
      <c r="G34" s="212"/>
      <c r="H34" s="212"/>
      <c r="I34" s="212"/>
      <c r="J34" s="213"/>
    </row>
    <row r="35" spans="1:12" x14ac:dyDescent="0.2">
      <c r="A35" s="212">
        <v>8</v>
      </c>
      <c r="B35" s="95" t="str">
        <f>VLOOKUP($F35,УЧАСТНИКИ!$A$2:$L$1105,3,FALSE)</f>
        <v>Пахомов Пётр</v>
      </c>
      <c r="C35" s="96" t="str">
        <f>VLOOKUP($F35,УЧАСТНИКИ!$A$2:$L$1105,4,FALSE)</f>
        <v>04.02.1992</v>
      </c>
      <c r="D35" s="216" t="str">
        <f>VLOOKUP($F35,УЧАСТНИКИ!$A$2:$L$1105,5,FALSE)</f>
        <v xml:space="preserve">Курская область </v>
      </c>
      <c r="E35" s="217" t="str">
        <f>VLOOKUP($F35,УЧАСТНИКИ!$A$2:$L$1105,8,FALSE)</f>
        <v>МС</v>
      </c>
      <c r="F35" s="218" t="s">
        <v>1241</v>
      </c>
      <c r="G35" s="212"/>
      <c r="H35" s="212"/>
      <c r="I35" s="212"/>
      <c r="J35" s="213" t="s">
        <v>121</v>
      </c>
    </row>
    <row r="36" spans="1:12" hidden="1" x14ac:dyDescent="0.2">
      <c r="A36" s="221"/>
      <c r="B36" s="222" t="s">
        <v>44</v>
      </c>
      <c r="C36" s="223"/>
      <c r="D36" s="223"/>
      <c r="E36" s="223"/>
      <c r="F36" s="223"/>
      <c r="G36" s="223"/>
      <c r="H36" s="223"/>
      <c r="I36" s="223"/>
      <c r="J36" s="224"/>
    </row>
    <row r="37" spans="1:12" hidden="1" x14ac:dyDescent="0.2">
      <c r="A37" s="212" t="s">
        <v>34</v>
      </c>
      <c r="B37" s="95" t="e">
        <f>VLOOKUP($F37,УЧАСТНИКИ!$A$2:$L$1105,3,FALSE)</f>
        <v>#N/A</v>
      </c>
      <c r="C37" s="96" t="e">
        <f>VLOOKUP($F37,УЧАСТНИКИ!$A$2:$L$1105,4,FALSE)</f>
        <v>#N/A</v>
      </c>
      <c r="D37" s="97" t="e">
        <f>VLOOKUP($F37,УЧАСТНИКИ!$A$2:$L$1105,5,FALSE)</f>
        <v>#N/A</v>
      </c>
      <c r="E37" s="217" t="e">
        <f>VLOOKUP($F37,УЧАСТНИКИ!$A$2:$L$1105,8,FALSE)</f>
        <v>#N/A</v>
      </c>
      <c r="F37" s="212"/>
      <c r="G37" s="212"/>
      <c r="H37" s="212"/>
      <c r="I37" s="212"/>
      <c r="J37" s="213" t="e">
        <f>VLOOKUP($F37,УЧАСТНИКИ!$A$2:$L$1105,9,FALSE)</f>
        <v>#N/A</v>
      </c>
    </row>
    <row r="38" spans="1:12" hidden="1" x14ac:dyDescent="0.2">
      <c r="A38" s="212" t="s">
        <v>35</v>
      </c>
      <c r="B38" s="95" t="e">
        <f>VLOOKUP($F38,УЧАСТНИКИ!$A$2:$L$1105,3,FALSE)</f>
        <v>#N/A</v>
      </c>
      <c r="C38" s="96" t="e">
        <f>VLOOKUP($F38,УЧАСТНИКИ!$A$2:$L$1105,4,FALSE)</f>
        <v>#N/A</v>
      </c>
      <c r="D38" s="97" t="e">
        <f>VLOOKUP($F38,УЧАСТНИКИ!$A$2:$L$1105,5,FALSE)</f>
        <v>#N/A</v>
      </c>
      <c r="E38" s="217" t="e">
        <f>VLOOKUP($F38,УЧАСТНИКИ!$A$2:$L$1105,8,FALSE)</f>
        <v>#N/A</v>
      </c>
      <c r="F38" s="212"/>
      <c r="G38" s="212"/>
      <c r="H38" s="212"/>
      <c r="I38" s="212"/>
      <c r="J38" s="213" t="e">
        <f>VLOOKUP($F38,УЧАСТНИКИ!$A$2:$L$1105,9,FALSE)</f>
        <v>#N/A</v>
      </c>
    </row>
    <row r="39" spans="1:12" hidden="1" x14ac:dyDescent="0.2">
      <c r="A39" s="212" t="s">
        <v>36</v>
      </c>
      <c r="B39" s="95" t="e">
        <f>VLOOKUP($F39,УЧАСТНИКИ!$A$2:$L$1105,3,FALSE)</f>
        <v>#N/A</v>
      </c>
      <c r="C39" s="96" t="e">
        <f>VLOOKUP($F39,УЧАСТНИКИ!$A$2:$L$1105,4,FALSE)</f>
        <v>#N/A</v>
      </c>
      <c r="D39" s="97" t="e">
        <f>VLOOKUP($F39,УЧАСТНИКИ!$A$2:$L$1105,5,FALSE)</f>
        <v>#N/A</v>
      </c>
      <c r="E39" s="217" t="e">
        <f>VLOOKUP($F39,УЧАСТНИКИ!$A$2:$L$1105,8,FALSE)</f>
        <v>#N/A</v>
      </c>
      <c r="F39" s="212"/>
      <c r="G39" s="212"/>
      <c r="H39" s="212"/>
      <c r="I39" s="212"/>
      <c r="J39" s="213" t="e">
        <f>VLOOKUP($F39,УЧАСТНИКИ!$A$2:$L$1105,9,FALSE)</f>
        <v>#N/A</v>
      </c>
      <c r="L39" s="15"/>
    </row>
    <row r="40" spans="1:12" hidden="1" x14ac:dyDescent="0.2">
      <c r="A40" s="212" t="s">
        <v>37</v>
      </c>
      <c r="B40" s="95" t="e">
        <f>VLOOKUP($F40,УЧАСТНИКИ!$A$2:$L$1105,3,FALSE)</f>
        <v>#N/A</v>
      </c>
      <c r="C40" s="96" t="e">
        <f>VLOOKUP($F40,УЧАСТНИКИ!$A$2:$L$1105,4,FALSE)</f>
        <v>#N/A</v>
      </c>
      <c r="D40" s="97" t="e">
        <f>VLOOKUP($F40,УЧАСТНИКИ!$A$2:$L$1105,5,FALSE)</f>
        <v>#N/A</v>
      </c>
      <c r="E40" s="217" t="e">
        <f>VLOOKUP($F40,УЧАСТНИКИ!$A$2:$L$1105,8,FALSE)</f>
        <v>#N/A</v>
      </c>
      <c r="F40" s="212"/>
      <c r="G40" s="212"/>
      <c r="H40" s="212"/>
      <c r="I40" s="212"/>
      <c r="J40" s="213" t="e">
        <f>VLOOKUP($F40,УЧАСТНИКИ!$A$2:$L$1105,9,FALSE)</f>
        <v>#N/A</v>
      </c>
    </row>
    <row r="41" spans="1:12" hidden="1" x14ac:dyDescent="0.2">
      <c r="A41" s="212" t="s">
        <v>38</v>
      </c>
      <c r="B41" s="95" t="e">
        <f>VLOOKUP($F41,УЧАСТНИКИ!$A$2:$L$1105,3,FALSE)</f>
        <v>#N/A</v>
      </c>
      <c r="C41" s="96" t="e">
        <f>VLOOKUP($F41,УЧАСТНИКИ!$A$2:$L$1105,4,FALSE)</f>
        <v>#N/A</v>
      </c>
      <c r="D41" s="97" t="e">
        <f>VLOOKUP($F41,УЧАСТНИКИ!$A$2:$L$1105,5,FALSE)</f>
        <v>#N/A</v>
      </c>
      <c r="E41" s="217" t="e">
        <f>VLOOKUP($F41,УЧАСТНИКИ!$A$2:$L$1105,8,FALSE)</f>
        <v>#N/A</v>
      </c>
      <c r="F41" s="212"/>
      <c r="G41" s="212"/>
      <c r="H41" s="212"/>
      <c r="I41" s="212"/>
      <c r="J41" s="213" t="e">
        <f>VLOOKUP($F41,УЧАСТНИКИ!$A$2:$L$1105,9,FALSE)</f>
        <v>#N/A</v>
      </c>
    </row>
    <row r="42" spans="1:12" hidden="1" x14ac:dyDescent="0.2">
      <c r="A42" s="212" t="s">
        <v>39</v>
      </c>
      <c r="B42" s="95" t="e">
        <f>VLOOKUP($F42,УЧАСТНИКИ!$A$2:$L$1105,3,FALSE)</f>
        <v>#N/A</v>
      </c>
      <c r="C42" s="96" t="e">
        <f>VLOOKUP($F42,УЧАСТНИКИ!$A$2:$L$1105,4,FALSE)</f>
        <v>#N/A</v>
      </c>
      <c r="D42" s="97" t="e">
        <f>VLOOKUP($F42,УЧАСТНИКИ!$A$2:$L$1105,5,FALSE)</f>
        <v>#N/A</v>
      </c>
      <c r="E42" s="217" t="e">
        <f>VLOOKUP($F42,УЧАСТНИКИ!$A$2:$L$1105,8,FALSE)</f>
        <v>#N/A</v>
      </c>
      <c r="F42" s="212"/>
      <c r="G42" s="212"/>
      <c r="H42" s="212"/>
      <c r="I42" s="212"/>
      <c r="J42" s="213" t="e">
        <f>VLOOKUP($F42,УЧАСТНИКИ!$A$2:$L$1105,9,FALSE)</f>
        <v>#N/A</v>
      </c>
    </row>
    <row r="43" spans="1:12" hidden="1" x14ac:dyDescent="0.2">
      <c r="A43" s="212" t="s">
        <v>40</v>
      </c>
      <c r="B43" s="95" t="e">
        <f>VLOOKUP($F43,УЧАСТНИКИ!$A$2:$L$1105,3,FALSE)</f>
        <v>#N/A</v>
      </c>
      <c r="C43" s="96" t="e">
        <f>VLOOKUP($F43,УЧАСТНИКИ!$A$2:$L$1105,4,FALSE)</f>
        <v>#N/A</v>
      </c>
      <c r="D43" s="97" t="e">
        <f>VLOOKUP($F43,УЧАСТНИКИ!$A$2:$L$1105,5,FALSE)</f>
        <v>#N/A</v>
      </c>
      <c r="E43" s="217" t="e">
        <f>VLOOKUP($F43,УЧАСТНИКИ!$A$2:$L$1105,8,FALSE)</f>
        <v>#N/A</v>
      </c>
      <c r="F43" s="212"/>
      <c r="G43" s="212"/>
      <c r="H43" s="212"/>
      <c r="I43" s="212"/>
      <c r="J43" s="213" t="e">
        <f>VLOOKUP($F43,УЧАСТНИКИ!$A$2:$L$1105,9,FALSE)</f>
        <v>#N/A</v>
      </c>
    </row>
    <row r="44" spans="1:12" hidden="1" x14ac:dyDescent="0.2">
      <c r="A44" s="212" t="s">
        <v>61</v>
      </c>
      <c r="B44" s="95" t="e">
        <f>VLOOKUP($F44,УЧАСТНИКИ!$A$2:$L$1105,3,FALSE)</f>
        <v>#N/A</v>
      </c>
      <c r="C44" s="96" t="e">
        <f>VLOOKUP($F44,УЧАСТНИКИ!$A$2:$L$1105,4,FALSE)</f>
        <v>#N/A</v>
      </c>
      <c r="D44" s="97" t="e">
        <f>VLOOKUP($F44,УЧАСТНИКИ!$A$2:$L$1105,5,FALSE)</f>
        <v>#N/A</v>
      </c>
      <c r="E44" s="217" t="e">
        <f>VLOOKUP($F44,УЧАСТНИКИ!$A$2:$L$1105,8,FALSE)</f>
        <v>#N/A</v>
      </c>
      <c r="F44" s="212"/>
      <c r="G44" s="212"/>
      <c r="H44" s="212"/>
      <c r="I44" s="212"/>
      <c r="J44" s="213" t="e">
        <f>VLOOKUP($F44,УЧАСТНИКИ!$A$2:$L$1105,9,FALSE)</f>
        <v>#N/A</v>
      </c>
      <c r="K44" s="9"/>
    </row>
    <row r="45" spans="1:12" hidden="1" x14ac:dyDescent="0.2">
      <c r="A45" s="221"/>
      <c r="B45" s="222" t="s">
        <v>53</v>
      </c>
      <c r="C45" s="223"/>
      <c r="D45" s="223"/>
      <c r="E45" s="223"/>
      <c r="F45" s="223"/>
      <c r="G45" s="223"/>
      <c r="H45" s="223"/>
      <c r="I45" s="223"/>
      <c r="J45" s="224"/>
    </row>
    <row r="46" spans="1:12" hidden="1" x14ac:dyDescent="0.2">
      <c r="A46" s="212" t="s">
        <v>34</v>
      </c>
      <c r="B46" s="95" t="e">
        <f>VLOOKUP($F46,УЧАСТНИКИ!$A$2:$L$1105,3,FALSE)</f>
        <v>#N/A</v>
      </c>
      <c r="C46" s="96" t="e">
        <f>VLOOKUP($F46,УЧАСТНИКИ!$A$2:$L$1105,4,FALSE)</f>
        <v>#N/A</v>
      </c>
      <c r="D46" s="97" t="e">
        <f>VLOOKUP($F46,УЧАСТНИКИ!$A$2:$L$1105,5,FALSE)</f>
        <v>#N/A</v>
      </c>
      <c r="E46" s="214" t="e">
        <f>VLOOKUP($F46,УЧАСТНИКИ!$A$2:$L$1105,8,FALSE)</f>
        <v>#N/A</v>
      </c>
      <c r="F46" s="212"/>
      <c r="G46" s="212"/>
      <c r="H46" s="212"/>
      <c r="I46" s="212"/>
      <c r="J46" s="213" t="e">
        <f>VLOOKUP($F46,УЧАСТНИКИ!$A$2:$L$1105,9,FALSE)</f>
        <v>#N/A</v>
      </c>
    </row>
    <row r="47" spans="1:12" hidden="1" x14ac:dyDescent="0.2">
      <c r="A47" s="212" t="s">
        <v>35</v>
      </c>
      <c r="B47" s="95" t="e">
        <f>VLOOKUP($F47,УЧАСТНИКИ!$A$2:$L$1105,3,FALSE)</f>
        <v>#N/A</v>
      </c>
      <c r="C47" s="96" t="e">
        <f>VLOOKUP($F47,УЧАСТНИКИ!$A$2:$L$1105,4,FALSE)</f>
        <v>#N/A</v>
      </c>
      <c r="D47" s="97" t="e">
        <f>VLOOKUP($F47,УЧАСТНИКИ!$A$2:$L$1105,5,FALSE)</f>
        <v>#N/A</v>
      </c>
      <c r="E47" s="214" t="e">
        <f>VLOOKUP($F47,УЧАСТНИКИ!$A$2:$L$1105,8,FALSE)</f>
        <v>#N/A</v>
      </c>
      <c r="F47" s="212"/>
      <c r="G47" s="212"/>
      <c r="H47" s="212"/>
      <c r="I47" s="212"/>
      <c r="J47" s="213" t="e">
        <f>VLOOKUP($F47,УЧАСТНИКИ!$A$2:$L$1105,9,FALSE)</f>
        <v>#N/A</v>
      </c>
    </row>
    <row r="48" spans="1:12" hidden="1" x14ac:dyDescent="0.2">
      <c r="A48" s="212" t="s">
        <v>36</v>
      </c>
      <c r="B48" s="95" t="e">
        <f>VLOOKUP($F48,УЧАСТНИКИ!$A$2:$L$1105,3,FALSE)</f>
        <v>#N/A</v>
      </c>
      <c r="C48" s="96" t="e">
        <f>VLOOKUP($F48,УЧАСТНИКИ!$A$2:$L$1105,4,FALSE)</f>
        <v>#N/A</v>
      </c>
      <c r="D48" s="97" t="e">
        <f>VLOOKUP($F48,УЧАСТНИКИ!$A$2:$L$1105,5,FALSE)</f>
        <v>#N/A</v>
      </c>
      <c r="E48" s="214" t="e">
        <f>VLOOKUP($F48,УЧАСТНИКИ!$A$2:$L$1105,8,FALSE)</f>
        <v>#N/A</v>
      </c>
      <c r="F48" s="212"/>
      <c r="G48" s="212"/>
      <c r="H48" s="212"/>
      <c r="I48" s="212"/>
      <c r="J48" s="213" t="e">
        <f>VLOOKUP($F48,УЧАСТНИКИ!$A$2:$L$1105,9,FALSE)</f>
        <v>#N/A</v>
      </c>
    </row>
    <row r="49" spans="1:11" hidden="1" x14ac:dyDescent="0.2">
      <c r="A49" s="212" t="s">
        <v>37</v>
      </c>
      <c r="B49" s="95" t="e">
        <f>VLOOKUP($F49,УЧАСТНИКИ!$A$2:$L$1105,3,FALSE)</f>
        <v>#N/A</v>
      </c>
      <c r="C49" s="96" t="e">
        <f>VLOOKUP($F49,УЧАСТНИКИ!$A$2:$L$1105,4,FALSE)</f>
        <v>#N/A</v>
      </c>
      <c r="D49" s="97" t="e">
        <f>VLOOKUP($F49,УЧАСТНИКИ!$A$2:$L$1105,5,FALSE)</f>
        <v>#N/A</v>
      </c>
      <c r="E49" s="214" t="e">
        <f>VLOOKUP($F49,УЧАСТНИКИ!$A$2:$L$1105,8,FALSE)</f>
        <v>#N/A</v>
      </c>
      <c r="F49" s="212"/>
      <c r="G49" s="212"/>
      <c r="H49" s="212"/>
      <c r="I49" s="212"/>
      <c r="J49" s="213" t="e">
        <f>VLOOKUP($F49,УЧАСТНИКИ!$A$2:$L$1105,9,FALSE)</f>
        <v>#N/A</v>
      </c>
    </row>
    <row r="50" spans="1:11" hidden="1" x14ac:dyDescent="0.2">
      <c r="A50" s="212" t="s">
        <v>38</v>
      </c>
      <c r="B50" s="95" t="e">
        <f>VLOOKUP($F50,УЧАСТНИКИ!$A$2:$L$1105,3,FALSE)</f>
        <v>#N/A</v>
      </c>
      <c r="C50" s="96" t="e">
        <f>VLOOKUP($F50,УЧАСТНИКИ!$A$2:$L$1105,4,FALSE)</f>
        <v>#N/A</v>
      </c>
      <c r="D50" s="97" t="e">
        <f>VLOOKUP($F50,УЧАСТНИКИ!$A$2:$L$1105,5,FALSE)</f>
        <v>#N/A</v>
      </c>
      <c r="E50" s="214" t="e">
        <f>VLOOKUP($F50,УЧАСТНИКИ!$A$2:$L$1105,8,FALSE)</f>
        <v>#N/A</v>
      </c>
      <c r="F50" s="212"/>
      <c r="G50" s="212"/>
      <c r="H50" s="212"/>
      <c r="I50" s="212"/>
      <c r="J50" s="213" t="e">
        <f>VLOOKUP($F50,УЧАСТНИКИ!$A$2:$L$1105,9,FALSE)</f>
        <v>#N/A</v>
      </c>
    </row>
    <row r="51" spans="1:11" hidden="1" x14ac:dyDescent="0.2">
      <c r="A51" s="212" t="s">
        <v>39</v>
      </c>
      <c r="B51" s="95" t="e">
        <f>VLOOKUP($F51,УЧАСТНИКИ!$A$2:$L$1105,3,FALSE)</f>
        <v>#N/A</v>
      </c>
      <c r="C51" s="96" t="e">
        <f>VLOOKUP($F51,УЧАСТНИКИ!$A$2:$L$1105,4,FALSE)</f>
        <v>#N/A</v>
      </c>
      <c r="D51" s="97" t="e">
        <f>VLOOKUP($F51,УЧАСТНИКИ!$A$2:$L$1105,5,FALSE)</f>
        <v>#N/A</v>
      </c>
      <c r="E51" s="214" t="e">
        <f>VLOOKUP($F51,УЧАСТНИКИ!$A$2:$L$1105,8,FALSE)</f>
        <v>#N/A</v>
      </c>
      <c r="F51" s="212"/>
      <c r="G51" s="212"/>
      <c r="H51" s="212"/>
      <c r="I51" s="212"/>
      <c r="J51" s="213" t="e">
        <f>VLOOKUP($F51,УЧАСТНИКИ!$A$2:$L$1105,9,FALSE)</f>
        <v>#N/A</v>
      </c>
    </row>
    <row r="52" spans="1:11" hidden="1" x14ac:dyDescent="0.2">
      <c r="A52" s="212" t="s">
        <v>40</v>
      </c>
      <c r="B52" s="95" t="e">
        <f>VLOOKUP($F52,УЧАСТНИКИ!$A$2:$L$1105,3,FALSE)</f>
        <v>#N/A</v>
      </c>
      <c r="C52" s="96" t="e">
        <f>VLOOKUP($F52,УЧАСТНИКИ!$A$2:$L$1105,4,FALSE)</f>
        <v>#N/A</v>
      </c>
      <c r="D52" s="97" t="e">
        <f>VLOOKUP($F52,УЧАСТНИКИ!$A$2:$L$1105,5,FALSE)</f>
        <v>#N/A</v>
      </c>
      <c r="E52" s="214" t="e">
        <f>VLOOKUP($F52,УЧАСТНИКИ!$A$2:$L$1105,8,FALSE)</f>
        <v>#N/A</v>
      </c>
      <c r="F52" s="212"/>
      <c r="G52" s="212"/>
      <c r="H52" s="212"/>
      <c r="I52" s="212"/>
      <c r="J52" s="213" t="e">
        <f>VLOOKUP($F52,УЧАСТНИКИ!$A$2:$L$1105,9,FALSE)</f>
        <v>#N/A</v>
      </c>
    </row>
    <row r="53" spans="1:11" hidden="1" x14ac:dyDescent="0.2">
      <c r="A53" s="212">
        <v>8</v>
      </c>
      <c r="B53" s="95" t="e">
        <f>VLOOKUP($F53,УЧАСТНИКИ!$A$2:$L$1105,3,FALSE)</f>
        <v>#N/A</v>
      </c>
      <c r="C53" s="96" t="e">
        <f>VLOOKUP($F53,УЧАСТНИКИ!$A$2:$L$1105,4,FALSE)</f>
        <v>#N/A</v>
      </c>
      <c r="D53" s="97" t="e">
        <f>VLOOKUP($F53,УЧАСТНИКИ!$A$2:$L$1105,5,FALSE)</f>
        <v>#N/A</v>
      </c>
      <c r="E53" s="214" t="e">
        <f>VLOOKUP($F53,УЧАСТНИКИ!$A$2:$L$1105,8,FALSE)</f>
        <v>#N/A</v>
      </c>
      <c r="F53" s="212"/>
      <c r="G53" s="212"/>
      <c r="H53" s="212"/>
      <c r="I53" s="212"/>
      <c r="J53" s="213" t="e">
        <f>VLOOKUP($F53,УЧАСТНИКИ!$A$2:$L$1105,9,FALSE)</f>
        <v>#N/A</v>
      </c>
    </row>
    <row r="54" spans="1:11" hidden="1" x14ac:dyDescent="0.2">
      <c r="A54" s="221"/>
      <c r="B54" s="222" t="s">
        <v>23</v>
      </c>
      <c r="C54" s="223"/>
      <c r="D54" s="223"/>
      <c r="E54" s="223"/>
      <c r="F54" s="223"/>
      <c r="G54" s="223"/>
      <c r="H54" s="223"/>
      <c r="I54" s="223"/>
      <c r="J54" s="224"/>
    </row>
    <row r="55" spans="1:11" hidden="1" x14ac:dyDescent="0.2">
      <c r="A55" s="212" t="s">
        <v>34</v>
      </c>
      <c r="B55" s="95" t="e">
        <f>VLOOKUP($F55,УЧАСТНИКИ!$A$2:$L$1105,3,FALSE)</f>
        <v>#N/A</v>
      </c>
      <c r="C55" s="96" t="e">
        <f>VLOOKUP($F55,УЧАСТНИКИ!$A$2:$L$1105,4,FALSE)</f>
        <v>#N/A</v>
      </c>
      <c r="D55" s="97" t="e">
        <f>VLOOKUP($F55,УЧАСТНИКИ!$A$2:$L$1105,5,FALSE)</f>
        <v>#N/A</v>
      </c>
      <c r="E55" s="214" t="e">
        <f>VLOOKUP($F55,УЧАСТНИКИ!$A$2:$L$1105,8,FALSE)</f>
        <v>#N/A</v>
      </c>
      <c r="F55" s="212"/>
      <c r="G55" s="212"/>
      <c r="H55" s="212"/>
      <c r="I55" s="212"/>
      <c r="J55" s="213" t="e">
        <f>VLOOKUP($F55,УЧАСТНИКИ!$A$2:$L$1105,9,FALSE)</f>
        <v>#N/A</v>
      </c>
    </row>
    <row r="56" spans="1:11" hidden="1" x14ac:dyDescent="0.2">
      <c r="A56" s="212" t="s">
        <v>35</v>
      </c>
      <c r="B56" s="95" t="e">
        <f>VLOOKUP($F56,УЧАСТНИКИ!$A$2:$L$1105,3,FALSE)</f>
        <v>#N/A</v>
      </c>
      <c r="C56" s="96" t="e">
        <f>VLOOKUP($F56,УЧАСТНИКИ!$A$2:$L$1105,4,FALSE)</f>
        <v>#N/A</v>
      </c>
      <c r="D56" s="97" t="e">
        <f>VLOOKUP($F56,УЧАСТНИКИ!$A$2:$L$1105,5,FALSE)</f>
        <v>#N/A</v>
      </c>
      <c r="E56" s="214" t="e">
        <f>VLOOKUP($F56,УЧАСТНИКИ!$A$2:$L$1105,8,FALSE)</f>
        <v>#N/A</v>
      </c>
      <c r="F56" s="212"/>
      <c r="G56" s="212"/>
      <c r="H56" s="212"/>
      <c r="I56" s="212"/>
      <c r="J56" s="213" t="e">
        <f>VLOOKUP($F56,УЧАСТНИКИ!$A$2:$L$1105,9,FALSE)</f>
        <v>#N/A</v>
      </c>
    </row>
    <row r="57" spans="1:11" hidden="1" x14ac:dyDescent="0.2">
      <c r="A57" s="212" t="s">
        <v>36</v>
      </c>
      <c r="B57" s="95" t="e">
        <f>VLOOKUP($F57,УЧАСТНИКИ!$A$2:$L$1105,3,FALSE)</f>
        <v>#N/A</v>
      </c>
      <c r="C57" s="96" t="e">
        <f>VLOOKUP($F57,УЧАСТНИКИ!$A$2:$L$1105,4,FALSE)</f>
        <v>#N/A</v>
      </c>
      <c r="D57" s="97" t="e">
        <f>VLOOKUP($F57,УЧАСТНИКИ!$A$2:$L$1105,5,FALSE)</f>
        <v>#N/A</v>
      </c>
      <c r="E57" s="214" t="e">
        <f>VLOOKUP($F57,УЧАСТНИКИ!$A$2:$L$1105,8,FALSE)</f>
        <v>#N/A</v>
      </c>
      <c r="F57" s="212"/>
      <c r="G57" s="212"/>
      <c r="H57" s="212"/>
      <c r="I57" s="212"/>
      <c r="J57" s="213" t="e">
        <f>VLOOKUP($F57,УЧАСТНИКИ!$A$2:$L$1105,9,FALSE)</f>
        <v>#N/A</v>
      </c>
    </row>
    <row r="58" spans="1:11" hidden="1" x14ac:dyDescent="0.2">
      <c r="A58" s="212" t="s">
        <v>37</v>
      </c>
      <c r="B58" s="95" t="e">
        <f>VLOOKUP($F58,УЧАСТНИКИ!$A$2:$L$1105,3,FALSE)</f>
        <v>#N/A</v>
      </c>
      <c r="C58" s="96" t="e">
        <f>VLOOKUP($F58,УЧАСТНИКИ!$A$2:$L$1105,4,FALSE)</f>
        <v>#N/A</v>
      </c>
      <c r="D58" s="97" t="e">
        <f>VLOOKUP($F58,УЧАСТНИКИ!$A$2:$L$1105,5,FALSE)</f>
        <v>#N/A</v>
      </c>
      <c r="E58" s="214" t="e">
        <f>VLOOKUP($F58,УЧАСТНИКИ!$A$2:$L$1105,8,FALSE)</f>
        <v>#N/A</v>
      </c>
      <c r="F58" s="212"/>
      <c r="G58" s="212"/>
      <c r="H58" s="212"/>
      <c r="I58" s="212"/>
      <c r="J58" s="213" t="e">
        <f>VLOOKUP($F58,УЧАСТНИКИ!$A$2:$L$1105,9,FALSE)</f>
        <v>#N/A</v>
      </c>
    </row>
    <row r="59" spans="1:11" hidden="1" x14ac:dyDescent="0.2">
      <c r="A59" s="212" t="s">
        <v>38</v>
      </c>
      <c r="B59" s="95" t="e">
        <f>VLOOKUP($F59,УЧАСТНИКИ!$A$2:$L$1105,3,FALSE)</f>
        <v>#N/A</v>
      </c>
      <c r="C59" s="96" t="e">
        <f>VLOOKUP($F59,УЧАСТНИКИ!$A$2:$L$1105,4,FALSE)</f>
        <v>#N/A</v>
      </c>
      <c r="D59" s="97" t="e">
        <f>VLOOKUP($F59,УЧАСТНИКИ!$A$2:$L$1105,5,FALSE)</f>
        <v>#N/A</v>
      </c>
      <c r="E59" s="214" t="e">
        <f>VLOOKUP($F59,УЧАСТНИКИ!$A$2:$L$1105,8,FALSE)</f>
        <v>#N/A</v>
      </c>
      <c r="F59" s="212"/>
      <c r="G59" s="212"/>
      <c r="H59" s="212"/>
      <c r="I59" s="212"/>
      <c r="J59" s="213" t="e">
        <f>VLOOKUP($F59,УЧАСТНИКИ!$A$2:$L$1105,9,FALSE)</f>
        <v>#N/A</v>
      </c>
    </row>
    <row r="60" spans="1:11" hidden="1" x14ac:dyDescent="0.2">
      <c r="A60" s="212" t="s">
        <v>39</v>
      </c>
      <c r="B60" s="95" t="e">
        <f>VLOOKUP($F60,УЧАСТНИКИ!$A$2:$L$1105,3,FALSE)</f>
        <v>#N/A</v>
      </c>
      <c r="C60" s="96" t="e">
        <f>VLOOKUP($F60,УЧАСТНИКИ!$A$2:$L$1105,4,FALSE)</f>
        <v>#N/A</v>
      </c>
      <c r="D60" s="97" t="e">
        <f>VLOOKUP($F60,УЧАСТНИКИ!$A$2:$L$1105,5,FALSE)</f>
        <v>#N/A</v>
      </c>
      <c r="E60" s="214" t="e">
        <f>VLOOKUP($F60,УЧАСТНИКИ!$A$2:$L$1105,8,FALSE)</f>
        <v>#N/A</v>
      </c>
      <c r="F60" s="212"/>
      <c r="G60" s="212"/>
      <c r="H60" s="212"/>
      <c r="I60" s="212"/>
      <c r="J60" s="213" t="e">
        <f>VLOOKUP($F60,УЧАСТНИКИ!$A$2:$L$1105,9,FALSE)</f>
        <v>#N/A</v>
      </c>
    </row>
    <row r="61" spans="1:11" hidden="1" x14ac:dyDescent="0.2">
      <c r="A61" s="212" t="s">
        <v>40</v>
      </c>
      <c r="B61" s="95" t="e">
        <f>VLOOKUP($F61,УЧАСТНИКИ!$A$2:$L$1105,3,FALSE)</f>
        <v>#N/A</v>
      </c>
      <c r="C61" s="96" t="e">
        <f>VLOOKUP($F61,УЧАСТНИКИ!$A$2:$L$1105,4,FALSE)</f>
        <v>#N/A</v>
      </c>
      <c r="D61" s="97" t="e">
        <f>VLOOKUP($F61,УЧАСТНИКИ!$A$2:$L$1105,5,FALSE)</f>
        <v>#N/A</v>
      </c>
      <c r="E61" s="214" t="e">
        <f>VLOOKUP($F61,УЧАСТНИКИ!$A$2:$L$1105,8,FALSE)</f>
        <v>#N/A</v>
      </c>
      <c r="F61" s="212"/>
      <c r="G61" s="212"/>
      <c r="H61" s="212"/>
      <c r="I61" s="212"/>
      <c r="J61" s="213" t="e">
        <f>VLOOKUP($F61,УЧАСТНИКИ!$A$2:$L$1105,9,FALSE)</f>
        <v>#N/A</v>
      </c>
    </row>
    <row r="62" spans="1:11" hidden="1" x14ac:dyDescent="0.2">
      <c r="A62" s="212">
        <v>8</v>
      </c>
      <c r="B62" s="95" t="e">
        <f>VLOOKUP($F62,УЧАСТНИКИ!$A$2:$L$1105,3,FALSE)</f>
        <v>#N/A</v>
      </c>
      <c r="C62" s="96" t="e">
        <f>VLOOKUP($F62,УЧАСТНИКИ!$A$2:$L$1105,4,FALSE)</f>
        <v>#N/A</v>
      </c>
      <c r="D62" s="97" t="e">
        <f>VLOOKUP($F62,УЧАСТНИКИ!$A$2:$L$1105,5,FALSE)</f>
        <v>#N/A</v>
      </c>
      <c r="E62" s="214" t="e">
        <f>VLOOKUP($F62,УЧАСТНИКИ!$A$2:$L$1105,8,FALSE)</f>
        <v>#N/A</v>
      </c>
      <c r="F62" s="212"/>
      <c r="G62" s="212"/>
      <c r="H62" s="212"/>
      <c r="I62" s="212"/>
      <c r="J62" s="213" t="e">
        <f>VLOOKUP($F62,УЧАСТНИКИ!$A$2:$L$1105,9,FALSE)</f>
        <v>#N/A</v>
      </c>
      <c r="K62" s="23"/>
    </row>
    <row r="63" spans="1:11" x14ac:dyDescent="0.2">
      <c r="K63" s="23"/>
    </row>
    <row r="64" spans="1:11" ht="15.75" x14ac:dyDescent="0.25">
      <c r="A64" s="142" t="s">
        <v>55</v>
      </c>
      <c r="B64" s="87"/>
      <c r="D64" s="205" t="s">
        <v>178</v>
      </c>
      <c r="E64" s="142"/>
      <c r="G64" s="29"/>
      <c r="I64" s="142"/>
      <c r="K64" s="23"/>
    </row>
    <row r="65" spans="1:11" ht="15.75" x14ac:dyDescent="0.25">
      <c r="A65" s="142" t="s">
        <v>51</v>
      </c>
      <c r="D65" s="205" t="s">
        <v>1267</v>
      </c>
      <c r="K65" s="23"/>
    </row>
    <row r="66" spans="1:11" ht="15.75" customHeight="1" x14ac:dyDescent="0.25">
      <c r="A66" s="282" t="s">
        <v>52</v>
      </c>
      <c r="B66" s="282"/>
      <c r="D66" s="205" t="s">
        <v>1268</v>
      </c>
    </row>
    <row r="67" spans="1:11" ht="15.75" customHeight="1" x14ac:dyDescent="0.25">
      <c r="B67" s="142"/>
    </row>
    <row r="68" spans="1:11" ht="15.75" customHeight="1" x14ac:dyDescent="0.2">
      <c r="A68" s="29"/>
      <c r="B68" s="120"/>
      <c r="C68" s="121"/>
      <c r="D68" s="122"/>
      <c r="E68" s="122"/>
      <c r="F68" s="29"/>
      <c r="G68" s="29"/>
      <c r="H68" s="29"/>
      <c r="I68" s="29"/>
      <c r="J68" s="121"/>
    </row>
    <row r="69" spans="1:11" ht="15.75" customHeight="1" x14ac:dyDescent="0.2">
      <c r="A69" s="29"/>
      <c r="B69" s="120"/>
      <c r="C69" s="121"/>
      <c r="D69" s="122"/>
      <c r="E69" s="122"/>
      <c r="F69" s="29"/>
      <c r="G69" s="29"/>
      <c r="H69" s="29"/>
      <c r="I69" s="29"/>
      <c r="J69" s="121"/>
    </row>
    <row r="70" spans="1:11" ht="15.75" customHeight="1" x14ac:dyDescent="0.2">
      <c r="A70" s="29"/>
      <c r="B70" s="120"/>
      <c r="C70" s="121"/>
      <c r="D70" s="122"/>
      <c r="E70" s="122"/>
      <c r="F70" s="29"/>
      <c r="G70" s="29"/>
      <c r="H70" s="29"/>
      <c r="I70" s="29"/>
      <c r="J70" s="121"/>
    </row>
    <row r="71" spans="1:11" x14ac:dyDescent="0.2">
      <c r="A71" s="29"/>
      <c r="B71" s="120"/>
      <c r="C71" s="121"/>
      <c r="D71" s="122"/>
      <c r="E71" s="122"/>
      <c r="F71" s="29"/>
      <c r="G71" s="29"/>
      <c r="H71" s="29"/>
      <c r="I71" s="29"/>
      <c r="J71" s="121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</sheetData>
  <mergeCells count="7">
    <mergeCell ref="A66:B66"/>
    <mergeCell ref="M8:N8"/>
    <mergeCell ref="A1:J1"/>
    <mergeCell ref="A2:J2"/>
    <mergeCell ref="A3:J3"/>
    <mergeCell ref="M12:R12"/>
    <mergeCell ref="E4:J4"/>
  </mergeCells>
  <phoneticPr fontId="1" type="noConversion"/>
  <printOptions horizontalCentered="1"/>
  <pageMargins left="0.25" right="0.25" top="0.75" bottom="0.75" header="0.3" footer="0.3"/>
  <pageSetup paperSize="9" scale="95" orientation="landscape" r:id="rId1"/>
  <headerFooter alignWithMargins="0"/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tabColor indexed="40"/>
  </sheetPr>
  <dimension ref="A1:AI74"/>
  <sheetViews>
    <sheetView topLeftCell="A35" zoomScale="110" zoomScaleNormal="110" zoomScaleSheetLayoutView="70" workbookViewId="0">
      <selection activeCell="C56" sqref="C56"/>
    </sheetView>
  </sheetViews>
  <sheetFormatPr defaultColWidth="9.140625" defaultRowHeight="12.75" outlineLevelCol="1" x14ac:dyDescent="0.2"/>
  <cols>
    <col min="1" max="1" width="6.28515625" style="24" customWidth="1"/>
    <col min="2" max="2" width="20.140625" style="9" customWidth="1"/>
    <col min="3" max="3" width="9.28515625" style="13" bestFit="1" customWidth="1"/>
    <col min="4" max="4" width="6.5703125" style="13" customWidth="1"/>
    <col min="5" max="5" width="20.5703125" style="9" customWidth="1"/>
    <col min="6" max="6" width="6.7109375" style="9" hidden="1" customWidth="1"/>
    <col min="7" max="7" width="30" style="9" customWidth="1"/>
    <col min="8" max="13" width="8.42578125" style="9" hidden="1" customWidth="1" outlineLevel="1"/>
    <col min="14" max="14" width="5.28515625" style="9" customWidth="1" collapsed="1"/>
    <col min="15" max="19" width="5.28515625" style="9" customWidth="1"/>
    <col min="20" max="20" width="8.140625" style="9" customWidth="1"/>
    <col min="21" max="21" width="11.7109375" style="9" bestFit="1" customWidth="1"/>
    <col min="22" max="22" width="6.42578125" style="9" customWidth="1"/>
    <col min="23" max="23" width="19.85546875" style="9" customWidth="1"/>
    <col min="24" max="24" width="8" style="9" hidden="1" customWidth="1" outlineLevel="1"/>
    <col min="25" max="25" width="6" style="9" hidden="1" customWidth="1" outlineLevel="1"/>
    <col min="26" max="26" width="5.28515625" style="9" hidden="1" customWidth="1" outlineLevel="1"/>
    <col min="27" max="30" width="5.28515625" style="13" hidden="1" customWidth="1" outlineLevel="1"/>
    <col min="31" max="33" width="5.28515625" style="9" hidden="1" customWidth="1" outlineLevel="1"/>
    <col min="34" max="34" width="9.140625" style="9" collapsed="1"/>
    <col min="35" max="16384" width="9.140625" style="9"/>
  </cols>
  <sheetData>
    <row r="1" spans="1:33" x14ac:dyDescent="0.2">
      <c r="A1" s="309" t="str">
        <f>Name_1</f>
        <v>МИНИСТЕРСТВО ФИЗИЧЕСКОЙ КУЛЬТУРЫ И СПОРТА РОССИЙСКОЙ ФЕДЕРАЦИИ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AA1" s="9"/>
      <c r="AB1" s="9"/>
      <c r="AC1" s="9"/>
      <c r="AD1" s="9"/>
    </row>
    <row r="2" spans="1:33" x14ac:dyDescent="0.2">
      <c r="A2" s="309" t="str">
        <f>Name_2</f>
        <v>ВСЕРОССИЙСКАЯ ФЕДЕРАЦИЯ ЛЕГКОЙ АТЛЕТИКИ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AA2" s="9"/>
      <c r="AB2" s="9"/>
      <c r="AC2" s="9"/>
      <c r="AD2" s="9"/>
    </row>
    <row r="3" spans="1:33" hidden="1" x14ac:dyDescent="0.2">
      <c r="A3" s="309" t="str">
        <f>Name_3</f>
        <v>МИНИСТЕРСТВО ФИЗИЧЕСКОЙ КУЛЬТУРЫ И СПОРТА КРАСНОДАРСКОГО КРАЯ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AA3" s="9"/>
      <c r="AB3" s="9"/>
      <c r="AC3" s="9"/>
      <c r="AD3" s="9"/>
    </row>
    <row r="4" spans="1:33" hidden="1" x14ac:dyDescent="0.2">
      <c r="A4" s="309" t="str">
        <f>Name_6</f>
        <v>ФЕДЕРАЦИЯ ЛЕГКОЙ АТЛЕТИКИ КРАСНОДАРСКОГО КРАЯ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AA4" s="9"/>
      <c r="AB4" s="9"/>
      <c r="AC4" s="9"/>
      <c r="AD4" s="9"/>
    </row>
    <row r="5" spans="1:33" ht="15.75" x14ac:dyDescent="0.2">
      <c r="A5" s="310" t="str">
        <f>Name_4</f>
        <v>КОМАНДНЫЙ ЧЕМПИОНАТ РОССИИ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</row>
    <row r="6" spans="1:33" ht="15.75" x14ac:dyDescent="0.2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</row>
    <row r="7" spans="1:33" ht="15.75" x14ac:dyDescent="0.2">
      <c r="A7" s="308" t="s">
        <v>16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</row>
    <row r="8" spans="1:33" ht="12.75" customHeight="1" x14ac:dyDescent="0.2">
      <c r="A8" s="18" t="str">
        <f>d_4</f>
        <v>МУЖЧИНЫ</v>
      </c>
      <c r="B8" s="18"/>
      <c r="D8" s="151"/>
      <c r="E8" s="15"/>
      <c r="I8" s="13"/>
      <c r="J8" s="13"/>
      <c r="K8" s="13"/>
      <c r="L8" s="13"/>
      <c r="M8" s="13"/>
      <c r="O8" s="17"/>
      <c r="P8" s="19"/>
      <c r="Q8" s="24"/>
      <c r="R8" s="24"/>
      <c r="S8" s="24"/>
      <c r="T8" s="13"/>
      <c r="U8" s="13"/>
    </row>
    <row r="9" spans="1:33" ht="12.75" customHeight="1" x14ac:dyDescent="0.2">
      <c r="A9" s="15" t="s">
        <v>141</v>
      </c>
      <c r="B9" s="15"/>
      <c r="D9" s="151"/>
      <c r="E9" s="151"/>
      <c r="F9" s="30"/>
      <c r="G9" s="19"/>
      <c r="H9" s="152"/>
      <c r="I9" s="25"/>
      <c r="J9" s="25"/>
      <c r="K9" s="25"/>
      <c r="L9" s="151"/>
      <c r="M9" s="25"/>
      <c r="N9" s="19"/>
      <c r="O9" s="32"/>
      <c r="P9" s="19"/>
      <c r="U9" s="32"/>
      <c r="W9" s="19" t="str">
        <f>d_5</f>
        <v>г. Сочи, ул. Бзугу 2, ст. им. Славы Метревели</v>
      </c>
    </row>
    <row r="10" spans="1:33" s="23" customFormat="1" ht="13.5" customHeight="1" thickBot="1" x14ac:dyDescent="0.25">
      <c r="A10" s="179"/>
      <c r="C10" s="49"/>
      <c r="D10" s="188"/>
      <c r="E10" s="188"/>
      <c r="F10" s="182"/>
      <c r="G10" s="187"/>
      <c r="H10" s="188"/>
      <c r="I10" s="185"/>
      <c r="J10" s="185"/>
      <c r="K10" s="185"/>
      <c r="L10" s="188"/>
      <c r="M10" s="185"/>
      <c r="N10" s="187"/>
      <c r="O10" s="186"/>
      <c r="P10" s="187"/>
      <c r="Q10" s="184"/>
      <c r="R10" s="184"/>
      <c r="S10" s="181" t="s">
        <v>76</v>
      </c>
      <c r="U10" s="183" t="str">
        <f>d_1</f>
        <v>04.09.2019г.</v>
      </c>
      <c r="V10" s="245" t="str">
        <f>длина!P5</f>
        <v>17:45</v>
      </c>
      <c r="W10" s="187" t="str">
        <f>d_6</f>
        <v>t° +26 вл. 61%</v>
      </c>
      <c r="AA10" s="49"/>
      <c r="AB10" s="49"/>
      <c r="AC10" s="49"/>
      <c r="AD10" s="49"/>
    </row>
    <row r="11" spans="1:33" s="23" customFormat="1" ht="10.5" customHeight="1" thickBot="1" x14ac:dyDescent="0.25">
      <c r="A11" s="323" t="s">
        <v>19</v>
      </c>
      <c r="B11" s="312" t="s">
        <v>49</v>
      </c>
      <c r="C11" s="312" t="s">
        <v>17</v>
      </c>
      <c r="D11" s="312" t="s">
        <v>10</v>
      </c>
      <c r="E11" s="312" t="s">
        <v>78</v>
      </c>
      <c r="F11" s="316" t="s">
        <v>80</v>
      </c>
      <c r="G11" s="319" t="s">
        <v>104</v>
      </c>
      <c r="H11" s="160"/>
      <c r="I11" s="160"/>
      <c r="J11" s="160"/>
      <c r="K11" s="160"/>
      <c r="L11" s="160"/>
      <c r="M11" s="160"/>
      <c r="N11" s="318" t="s">
        <v>20</v>
      </c>
      <c r="O11" s="318"/>
      <c r="P11" s="318"/>
      <c r="Q11" s="318"/>
      <c r="R11" s="318"/>
      <c r="S11" s="318"/>
      <c r="T11" s="321" t="s">
        <v>21</v>
      </c>
      <c r="U11" s="319" t="s">
        <v>101</v>
      </c>
      <c r="V11" s="319" t="s">
        <v>13</v>
      </c>
      <c r="W11" s="314" t="s">
        <v>102</v>
      </c>
      <c r="Y11" s="35" t="s">
        <v>90</v>
      </c>
      <c r="Z11" s="35" t="s">
        <v>91</v>
      </c>
      <c r="AA11" s="35" t="s">
        <v>92</v>
      </c>
      <c r="AB11" s="35">
        <v>1</v>
      </c>
      <c r="AC11" s="35">
        <v>2</v>
      </c>
      <c r="AD11" s="35" t="s">
        <v>36</v>
      </c>
      <c r="AE11" s="35" t="s">
        <v>93</v>
      </c>
      <c r="AF11" s="35" t="s">
        <v>94</v>
      </c>
      <c r="AG11" s="35" t="s">
        <v>95</v>
      </c>
    </row>
    <row r="12" spans="1:33" s="23" customFormat="1" ht="20.25" customHeight="1" thickBot="1" x14ac:dyDescent="0.25">
      <c r="A12" s="324"/>
      <c r="B12" s="313"/>
      <c r="C12" s="313"/>
      <c r="D12" s="313"/>
      <c r="E12" s="313"/>
      <c r="F12" s="317"/>
      <c r="G12" s="320"/>
      <c r="H12" s="267">
        <v>1</v>
      </c>
      <c r="I12" s="267">
        <v>2</v>
      </c>
      <c r="J12" s="267">
        <v>3</v>
      </c>
      <c r="K12" s="267">
        <v>4</v>
      </c>
      <c r="L12" s="267">
        <v>5</v>
      </c>
      <c r="M12" s="267">
        <v>6</v>
      </c>
      <c r="N12" s="268">
        <v>1</v>
      </c>
      <c r="O12" s="268">
        <v>2</v>
      </c>
      <c r="P12" s="268">
        <v>3</v>
      </c>
      <c r="Q12" s="269">
        <v>4</v>
      </c>
      <c r="R12" s="269">
        <v>5</v>
      </c>
      <c r="S12" s="269">
        <v>6</v>
      </c>
      <c r="T12" s="322"/>
      <c r="U12" s="320"/>
      <c r="V12" s="320"/>
      <c r="W12" s="315"/>
      <c r="Y12" s="273">
        <v>8</v>
      </c>
      <c r="Z12" s="273">
        <v>7.6</v>
      </c>
      <c r="AA12" s="273">
        <v>7.1</v>
      </c>
      <c r="AB12" s="273">
        <v>6.6</v>
      </c>
      <c r="AC12" s="273">
        <v>6</v>
      </c>
      <c r="AD12" s="273">
        <v>5.5</v>
      </c>
      <c r="AE12" s="273">
        <v>5</v>
      </c>
      <c r="AF12" s="273">
        <v>4.5</v>
      </c>
      <c r="AG12" s="274">
        <v>4</v>
      </c>
    </row>
    <row r="13" spans="1:33" ht="51" x14ac:dyDescent="0.2">
      <c r="A13" s="17">
        <f>RANK(T13,$T$13:$T$153,0)</f>
        <v>1</v>
      </c>
      <c r="B13" s="37" t="str">
        <f>VLOOKUP($X13,УЧАСТНИКИ!$A$2:$L$1105,3,FALSE)</f>
        <v>Примак Артём</v>
      </c>
      <c r="C13" s="17" t="str">
        <f>VLOOKUP($X13,УЧАСТНИКИ!$A$2:$L$1105,4,FALSE)</f>
        <v>14.01.1993</v>
      </c>
      <c r="D13" s="17" t="str">
        <f>VLOOKUP($X13,УЧАСТНИКИ!$A$2:$L$1105,8,FALSE)</f>
        <v>МСМК</v>
      </c>
      <c r="E13" s="37" t="str">
        <f>VLOOKUP($X13,УЧАСТНИКИ!$A$2:$L$1105,5,FALSE)</f>
        <v>Краснодарский край Хабаровский край</v>
      </c>
      <c r="F13" s="17" t="e">
        <f>VLOOKUP($R13,УЧАСТНИКИ!$A$2:$L$1105,7,FALSE)</f>
        <v>#N/A</v>
      </c>
      <c r="G13" s="33" t="str">
        <f>VLOOKUP($X13,УЧАСТНИКИ!$A$2:$L$1105,11,FALSE)</f>
        <v>ВС ГБУ КК  "РЦСП по легкой атлетике", ГБУ КК "ЦОП по легкой атлетике", МБОУ ДО ДЮСШ "Максимум"</v>
      </c>
      <c r="H13" s="258">
        <v>738</v>
      </c>
      <c r="I13" s="258">
        <v>728</v>
      </c>
      <c r="J13" s="258">
        <v>700</v>
      </c>
      <c r="K13" s="258">
        <v>750</v>
      </c>
      <c r="L13" s="258">
        <v>756</v>
      </c>
      <c r="M13" s="259">
        <v>769</v>
      </c>
      <c r="N13" s="40">
        <f t="shared" ref="N13:S13" si="0">H13/100</f>
        <v>7.38</v>
      </c>
      <c r="O13" s="40">
        <f t="shared" si="0"/>
        <v>7.28</v>
      </c>
      <c r="P13" s="40">
        <f t="shared" si="0"/>
        <v>7</v>
      </c>
      <c r="Q13" s="40">
        <f t="shared" si="0"/>
        <v>7.5</v>
      </c>
      <c r="R13" s="40">
        <f t="shared" si="0"/>
        <v>7.56</v>
      </c>
      <c r="S13" s="40">
        <f t="shared" si="0"/>
        <v>7.69</v>
      </c>
      <c r="T13" s="41">
        <f>MAX(N13,O13,P13,Q13,R13,S13)</f>
        <v>7.69</v>
      </c>
      <c r="U13" s="22" t="str">
        <f>IF(T13&gt;=$Y$12,"МСМК",IF(T13&gt;=$Z$12,"МС",IF(T13&gt;=$AA$12,"КМС",IF(T13&gt;=$AB$12,"1",IF(T13&gt;=$AC$12,"2",IF(T13&gt;=$AD$12,"3",IF(T13&gt;=$AE$12,"1юн",IF(T13&gt;=$AF$12,"2юн",IF(T13&gt;=$AG$12,"3юн",IF(T13&lt;$AG$12,"б/р"))))))))))</f>
        <v>МС</v>
      </c>
      <c r="V13" s="33" t="s">
        <v>1274</v>
      </c>
      <c r="W13" s="37" t="str">
        <f>VLOOKUP($X13,УЧАСТНИКИ!$A$2:$L$1105,10,FALSE)</f>
        <v>Лупатов Р.М., Цыплаков А.В., Волошин Л.А.</v>
      </c>
      <c r="X13" s="212" t="s">
        <v>1134</v>
      </c>
      <c r="Y13" s="26">
        <f>A$29</f>
        <v>9</v>
      </c>
      <c r="AA13" s="257"/>
      <c r="AB13" s="257"/>
      <c r="AC13" s="257"/>
      <c r="AD13" s="257"/>
    </row>
    <row r="14" spans="1:33" x14ac:dyDescent="0.2">
      <c r="A14" s="17"/>
      <c r="B14" s="37"/>
      <c r="C14" s="17"/>
      <c r="D14" s="17"/>
      <c r="E14" s="37"/>
      <c r="F14" s="17"/>
      <c r="G14" s="33"/>
      <c r="H14" s="260">
        <v>8</v>
      </c>
      <c r="I14" s="260">
        <v>3</v>
      </c>
      <c r="J14" s="260">
        <v>-7</v>
      </c>
      <c r="K14" s="260">
        <v>1</v>
      </c>
      <c r="L14" s="260">
        <v>-3</v>
      </c>
      <c r="M14" s="261">
        <v>-6</v>
      </c>
      <c r="N14" s="42">
        <f t="shared" ref="N14:S14" si="1">H14/10</f>
        <v>0.8</v>
      </c>
      <c r="O14" s="42">
        <f t="shared" si="1"/>
        <v>0.3</v>
      </c>
      <c r="P14" s="42">
        <f t="shared" si="1"/>
        <v>-0.7</v>
      </c>
      <c r="Q14" s="42">
        <f t="shared" si="1"/>
        <v>0.1</v>
      </c>
      <c r="R14" s="42">
        <f t="shared" si="1"/>
        <v>-0.3</v>
      </c>
      <c r="S14" s="42">
        <f t="shared" si="1"/>
        <v>-0.6</v>
      </c>
      <c r="T14" s="41"/>
      <c r="U14" s="22"/>
      <c r="V14" s="33"/>
      <c r="W14" s="37"/>
      <c r="X14" s="212"/>
      <c r="Y14" s="26">
        <f>A$29</f>
        <v>9</v>
      </c>
      <c r="AA14" s="257"/>
      <c r="AB14" s="257"/>
      <c r="AC14" s="257"/>
      <c r="AD14" s="257"/>
    </row>
    <row r="15" spans="1:33" ht="25.5" x14ac:dyDescent="0.2">
      <c r="A15" s="21">
        <f>RANK(T15,$T$13:$T$153,0)</f>
        <v>2</v>
      </c>
      <c r="B15" s="37" t="str">
        <f>VLOOKUP($X15,УЧАСТНИКИ!$A$2:$L$1105,3,FALSE)</f>
        <v>Богданов Денис</v>
      </c>
      <c r="C15" s="17" t="str">
        <f>VLOOKUP($X15,УЧАСТНИКИ!$A$2:$L$1105,4,FALSE)</f>
        <v>02.04.1991</v>
      </c>
      <c r="D15" s="17" t="str">
        <f>VLOOKUP($X15,УЧАСТНИКИ!$A$2:$L$1105,8,FALSE)</f>
        <v>МС</v>
      </c>
      <c r="E15" s="37" t="str">
        <f>VLOOKUP($X15,УЧАСТНИКИ!$A$2:$L$1105,5,FALSE)</f>
        <v>Волгоградская область Москва</v>
      </c>
      <c r="F15" s="17" t="e">
        <f>VLOOKUP($R15,УЧАСТНИКИ!$A$2:$L$1105,7,FALSE)</f>
        <v>#N/A</v>
      </c>
      <c r="G15" s="33" t="str">
        <f>VLOOKUP($X15,УЧАСТНИКИ!$A$2:$L$1105,11,FALSE)</f>
        <v xml:space="preserve"> ГАУ ВО ЦСП "Олимп"</v>
      </c>
      <c r="H15" s="260">
        <v>713</v>
      </c>
      <c r="I15" s="260">
        <v>762</v>
      </c>
      <c r="J15" s="260"/>
      <c r="K15" s="260">
        <v>760</v>
      </c>
      <c r="L15" s="260">
        <v>754</v>
      </c>
      <c r="M15" s="260">
        <v>761</v>
      </c>
      <c r="N15" s="40">
        <f>H15/100</f>
        <v>7.13</v>
      </c>
      <c r="O15" s="40">
        <f>I15/100</f>
        <v>7.62</v>
      </c>
      <c r="P15" s="40" t="s">
        <v>1273</v>
      </c>
      <c r="Q15" s="40">
        <f>K15/100</f>
        <v>7.6</v>
      </c>
      <c r="R15" s="40">
        <f>L15/100</f>
        <v>7.54</v>
      </c>
      <c r="S15" s="40">
        <f>M15/100</f>
        <v>7.61</v>
      </c>
      <c r="T15" s="41">
        <f>MAX(N15,O15,P15,Q15,R15,S15)</f>
        <v>7.62</v>
      </c>
      <c r="U15" s="22" t="str">
        <f>IF(T15&gt;=$Y$12,"МСМК",IF(T15&gt;=$Z$12,"МС",IF(T15&gt;=$AA$12,"КМС",IF(T15&gt;=$AB$12,"1",IF(T15&gt;=$AC$12,"2",IF(T15&gt;=$AD$12,"3",IF(T15&gt;=$AE$12,"1юн",IF(T15&gt;=$AF$12,"2юн",IF(T15&gt;=$AG$12,"3юн",IF(T15&lt;$AG$12,"б/р"))))))))))</f>
        <v>МС</v>
      </c>
      <c r="V15" s="33" t="s">
        <v>1275</v>
      </c>
      <c r="W15" s="37" t="str">
        <f>VLOOKUP($X15,УЧАСТНИКИ!$A$2:$L$1105,10,FALSE)</f>
        <v>Кузин В.В., Кобышева Е.Л., Кудряшов Ю.А.</v>
      </c>
      <c r="X15" s="212" t="s">
        <v>39</v>
      </c>
      <c r="Y15" s="26">
        <f>A$39</f>
        <v>14</v>
      </c>
      <c r="AA15" s="257"/>
      <c r="AB15" s="257"/>
      <c r="AC15" s="257"/>
      <c r="AD15" s="257"/>
    </row>
    <row r="16" spans="1:33" x14ac:dyDescent="0.2">
      <c r="A16" s="21"/>
      <c r="B16" s="37"/>
      <c r="C16" s="17"/>
      <c r="D16" s="17"/>
      <c r="E16" s="37"/>
      <c r="F16" s="17"/>
      <c r="G16" s="33"/>
      <c r="H16" s="260">
        <v>8</v>
      </c>
      <c r="I16" s="260">
        <v>19</v>
      </c>
      <c r="J16" s="260"/>
      <c r="K16" s="260">
        <v>1</v>
      </c>
      <c r="L16" s="260">
        <v>-7</v>
      </c>
      <c r="M16" s="260">
        <v>-10</v>
      </c>
      <c r="N16" s="42">
        <f>H16/10</f>
        <v>0.8</v>
      </c>
      <c r="O16" s="42">
        <f>I16/10</f>
        <v>1.9</v>
      </c>
      <c r="P16" s="42"/>
      <c r="Q16" s="42">
        <f>K16/10</f>
        <v>0.1</v>
      </c>
      <c r="R16" s="42">
        <f>L16/10</f>
        <v>-0.7</v>
      </c>
      <c r="S16" s="42">
        <f>M16/10</f>
        <v>-1</v>
      </c>
      <c r="T16" s="41"/>
      <c r="U16" s="22"/>
      <c r="V16" s="33"/>
      <c r="W16" s="37"/>
      <c r="X16" s="212"/>
      <c r="Y16" s="26">
        <f>A$39</f>
        <v>14</v>
      </c>
      <c r="AA16" s="257"/>
      <c r="AB16" s="257"/>
      <c r="AC16" s="257"/>
      <c r="AD16" s="257"/>
    </row>
    <row r="17" spans="1:30" ht="38.25" x14ac:dyDescent="0.2">
      <c r="A17" s="17">
        <f>RANK(T17,$T$13:$T$153,0)</f>
        <v>3</v>
      </c>
      <c r="B17" s="37" t="str">
        <f>VLOOKUP($X17,УЧАСТНИКИ!$A$2:$L$1105,3,FALSE)</f>
        <v>Ряполов Анатолий</v>
      </c>
      <c r="C17" s="17" t="str">
        <f>VLOOKUP($X17,УЧАСТНИКИ!$A$2:$L$1105,4,FALSE)</f>
        <v>31.01.1997</v>
      </c>
      <c r="D17" s="17" t="str">
        <f>VLOOKUP($X17,УЧАСТНИКИ!$A$2:$L$1105,8,FALSE)</f>
        <v>МС</v>
      </c>
      <c r="E17" s="37" t="str">
        <f>VLOOKUP($X17,УЧАСТНИКИ!$A$2:$L$1105,5,FALSE)</f>
        <v xml:space="preserve">Краснодарский край </v>
      </c>
      <c r="F17" s="17" t="e">
        <f>VLOOKUP($R17,УЧАСТНИКИ!$A$2:$L$1105,7,FALSE)</f>
        <v>#N/A</v>
      </c>
      <c r="G17" s="33" t="str">
        <f>VLOOKUP($X17,УЧАСТНИКИ!$A$2:$L$1105,11,FALSE)</f>
        <v xml:space="preserve"> ГБУ КК "ЦОП по легкой атлетике", ГБУ КК  "РЦСП по легкой атлетике"</v>
      </c>
      <c r="H17" s="260">
        <v>744</v>
      </c>
      <c r="I17" s="260">
        <v>754</v>
      </c>
      <c r="J17" s="260">
        <v>759</v>
      </c>
      <c r="K17" s="260">
        <v>756</v>
      </c>
      <c r="L17" s="260">
        <v>747</v>
      </c>
      <c r="M17" s="260">
        <v>759</v>
      </c>
      <c r="N17" s="40">
        <f t="shared" ref="N17:S17" si="2">H17/100</f>
        <v>7.44</v>
      </c>
      <c r="O17" s="40">
        <f t="shared" si="2"/>
        <v>7.54</v>
      </c>
      <c r="P17" s="40">
        <f t="shared" si="2"/>
        <v>7.59</v>
      </c>
      <c r="Q17" s="40">
        <f t="shared" si="2"/>
        <v>7.56</v>
      </c>
      <c r="R17" s="40">
        <f t="shared" si="2"/>
        <v>7.47</v>
      </c>
      <c r="S17" s="40">
        <f t="shared" si="2"/>
        <v>7.59</v>
      </c>
      <c r="T17" s="41">
        <f>MAX(N17,O17,P17,Q17,R17,S17)</f>
        <v>7.59</v>
      </c>
      <c r="U17" s="22" t="str">
        <f>IF(T17&gt;=$Y$12,"МСМК",IF(T17&gt;=$Z$12,"МС",IF(T17&gt;=$AA$12,"КМС",IF(T17&gt;=$AB$12,"1",IF(T17&gt;=$AC$12,"2",IF(T17&gt;=$AD$12,"3",IF(T17&gt;=$AE$12,"1юн",IF(T17&gt;=$AF$12,"2юн",IF(T17&gt;=$AG$12,"3юн",IF(T17&lt;$AG$12,"б/р"))))))))))</f>
        <v>КМС</v>
      </c>
      <c r="V17" s="33" t="str">
        <f>VLOOKUP($X17,УЧАСТНИКИ!$A$2:$L$1105,9,FALSE)</f>
        <v>Л</v>
      </c>
      <c r="W17" s="37" t="str">
        <f>VLOOKUP($X17,УЧАСТНИКИ!$A$2:$L$1105,10,FALSE)</f>
        <v>Наймит И.В.</v>
      </c>
      <c r="X17" s="212" t="s">
        <v>123</v>
      </c>
      <c r="Y17" s="26">
        <f>A$19</f>
        <v>4</v>
      </c>
      <c r="AA17" s="257"/>
      <c r="AB17" s="257"/>
      <c r="AC17" s="257"/>
      <c r="AD17" s="257"/>
    </row>
    <row r="18" spans="1:30" x14ac:dyDescent="0.2">
      <c r="A18" s="17"/>
      <c r="B18" s="37"/>
      <c r="C18" s="17"/>
      <c r="D18" s="17"/>
      <c r="E18" s="37"/>
      <c r="F18" s="17"/>
      <c r="G18" s="33"/>
      <c r="H18" s="260">
        <v>1</v>
      </c>
      <c r="I18" s="260">
        <v>3</v>
      </c>
      <c r="J18" s="260">
        <v>-4</v>
      </c>
      <c r="K18" s="260">
        <v>-5</v>
      </c>
      <c r="L18" s="260">
        <v>-1</v>
      </c>
      <c r="M18" s="260">
        <v>-1</v>
      </c>
      <c r="N18" s="42">
        <f t="shared" ref="N18:S18" si="3">H18/10</f>
        <v>0.1</v>
      </c>
      <c r="O18" s="42">
        <f t="shared" si="3"/>
        <v>0.3</v>
      </c>
      <c r="P18" s="42">
        <f t="shared" si="3"/>
        <v>-0.4</v>
      </c>
      <c r="Q18" s="42">
        <f t="shared" si="3"/>
        <v>-0.5</v>
      </c>
      <c r="R18" s="42">
        <f t="shared" si="3"/>
        <v>-0.1</v>
      </c>
      <c r="S18" s="42">
        <f t="shared" si="3"/>
        <v>-0.1</v>
      </c>
      <c r="T18" s="41"/>
      <c r="U18" s="22"/>
      <c r="V18" s="33"/>
      <c r="W18" s="37"/>
      <c r="X18" s="212"/>
      <c r="Y18" s="26">
        <f>A$19</f>
        <v>4</v>
      </c>
      <c r="AA18" s="257"/>
      <c r="AB18" s="257"/>
      <c r="AC18" s="257"/>
      <c r="AD18" s="257"/>
    </row>
    <row r="19" spans="1:30" ht="38.25" x14ac:dyDescent="0.2">
      <c r="A19" s="21">
        <f>RANK(T19,$T$13:$T$153,0)</f>
        <v>4</v>
      </c>
      <c r="B19" s="37" t="str">
        <f>VLOOKUP($X19,УЧАСТНИКИ!$A$2:$L$1105,3,FALSE)</f>
        <v>Неделько Антон</v>
      </c>
      <c r="C19" s="17" t="str">
        <f>VLOOKUP($X19,УЧАСТНИКИ!$A$2:$L$1105,4,FALSE)</f>
        <v>14.04.1994</v>
      </c>
      <c r="D19" s="17" t="str">
        <f>VLOOKUP($X19,УЧАСТНИКИ!$A$2:$L$1105,8,FALSE)</f>
        <v>КМС</v>
      </c>
      <c r="E19" s="37" t="str">
        <f>VLOOKUP($X19,УЧАСТНИКИ!$A$2:$L$1105,5,FALSE)</f>
        <v xml:space="preserve">Краснодарский край </v>
      </c>
      <c r="F19" s="17" t="e">
        <f>VLOOKUP($R19,УЧАСТНИКИ!$A$2:$L$1105,7,FALSE)</f>
        <v>#N/A</v>
      </c>
      <c r="G19" s="33" t="str">
        <f>VLOOKUP($X19,УЧАСТНИКИ!$A$2:$L$1105,11,FALSE)</f>
        <v xml:space="preserve"> ГБУ КК  "РЦСП по легкой атлетике", ГБУ КК "ЦОП по легкой атлетике"</v>
      </c>
      <c r="H19" s="260">
        <v>722</v>
      </c>
      <c r="I19" s="260">
        <v>756</v>
      </c>
      <c r="J19" s="260">
        <v>742</v>
      </c>
      <c r="K19" s="260">
        <v>733</v>
      </c>
      <c r="L19" s="260">
        <v>737</v>
      </c>
      <c r="M19" s="260">
        <v>717</v>
      </c>
      <c r="N19" s="40">
        <f t="shared" ref="N19:S19" si="4">H19/100</f>
        <v>7.22</v>
      </c>
      <c r="O19" s="40">
        <f t="shared" si="4"/>
        <v>7.56</v>
      </c>
      <c r="P19" s="40">
        <f t="shared" si="4"/>
        <v>7.42</v>
      </c>
      <c r="Q19" s="40">
        <f t="shared" si="4"/>
        <v>7.33</v>
      </c>
      <c r="R19" s="40">
        <f t="shared" si="4"/>
        <v>7.37</v>
      </c>
      <c r="S19" s="40">
        <f t="shared" si="4"/>
        <v>7.17</v>
      </c>
      <c r="T19" s="41">
        <f>MAX(N19,O19,P19,Q19,R19,S19)</f>
        <v>7.56</v>
      </c>
      <c r="U19" s="22" t="str">
        <f>IF(T19&gt;=$Y$12,"МСМК",IF(T19&gt;=$Z$12,"МС",IF(T19&gt;=$AA$12,"КМС",IF(T19&gt;=$AB$12,"1",IF(T19&gt;=$AC$12,"2",IF(T19&gt;=$AD$12,"3",IF(T19&gt;=$AE$12,"1юн",IF(T19&gt;=$AF$12,"2юн",IF(T19&gt;=$AG$12,"3юн",IF(T19&lt;$AG$12,"б/р"))))))))))</f>
        <v>КМС</v>
      </c>
      <c r="V19" s="33" t="str">
        <f>VLOOKUP($X19,УЧАСТНИКИ!$A$2:$L$1105,9,FALSE)</f>
        <v>Л</v>
      </c>
      <c r="W19" s="37" t="str">
        <f>VLOOKUP($X19,УЧАСТНИКИ!$A$2:$L$1105,10,FALSE)</f>
        <v>Лыткин А.В.</v>
      </c>
      <c r="X19" s="212" t="s">
        <v>1129</v>
      </c>
      <c r="Y19" s="26">
        <f>A$33</f>
        <v>11</v>
      </c>
      <c r="AA19" s="257"/>
      <c r="AB19" s="257"/>
      <c r="AC19" s="257"/>
      <c r="AD19" s="257"/>
    </row>
    <row r="20" spans="1:30" x14ac:dyDescent="0.2">
      <c r="A20" s="21"/>
      <c r="B20" s="37"/>
      <c r="C20" s="17"/>
      <c r="D20" s="17"/>
      <c r="E20" s="37"/>
      <c r="F20" s="17"/>
      <c r="G20" s="33"/>
      <c r="H20" s="260">
        <v>18</v>
      </c>
      <c r="I20" s="260">
        <v>-3</v>
      </c>
      <c r="J20" s="260">
        <v>-9</v>
      </c>
      <c r="K20" s="260">
        <v>-5</v>
      </c>
      <c r="L20" s="260">
        <v>-1</v>
      </c>
      <c r="M20" s="260">
        <v>-10</v>
      </c>
      <c r="N20" s="42">
        <f t="shared" ref="N20:S20" si="5">H20/10</f>
        <v>1.8</v>
      </c>
      <c r="O20" s="42">
        <f t="shared" si="5"/>
        <v>-0.3</v>
      </c>
      <c r="P20" s="42">
        <f t="shared" si="5"/>
        <v>-0.9</v>
      </c>
      <c r="Q20" s="42">
        <f t="shared" si="5"/>
        <v>-0.5</v>
      </c>
      <c r="R20" s="42">
        <f t="shared" si="5"/>
        <v>-0.1</v>
      </c>
      <c r="S20" s="42">
        <f t="shared" si="5"/>
        <v>-1</v>
      </c>
      <c r="T20" s="41"/>
      <c r="U20" s="22"/>
      <c r="V20" s="33"/>
      <c r="W20" s="37"/>
      <c r="X20" s="212"/>
      <c r="Y20" s="26">
        <f>A$33</f>
        <v>11</v>
      </c>
      <c r="AA20" s="257"/>
      <c r="AB20" s="257"/>
      <c r="AC20" s="257"/>
      <c r="AD20" s="257"/>
    </row>
    <row r="21" spans="1:30" ht="25.5" x14ac:dyDescent="0.2">
      <c r="A21" s="17">
        <f>RANK(T21,$T$13:$T$153,0)</f>
        <v>5</v>
      </c>
      <c r="B21" s="37" t="str">
        <f>VLOOKUP($X21,УЧАСТНИКИ!$A$2:$L$1105,3,FALSE)</f>
        <v>Кисельков Федор</v>
      </c>
      <c r="C21" s="17" t="str">
        <f>VLOOKUP($X21,УЧАСТНИКИ!$A$2:$L$1105,4,FALSE)</f>
        <v>03.06.1995</v>
      </c>
      <c r="D21" s="17" t="str">
        <f>VLOOKUP($X21,УЧАСТНИКИ!$A$2:$L$1105,8,FALSE)</f>
        <v>МСМК</v>
      </c>
      <c r="E21" s="37" t="str">
        <f>VLOOKUP($X21,УЧАСТНИКИ!$A$2:$L$1105,5,FALSE)</f>
        <v>Московская область Приморский край</v>
      </c>
      <c r="F21" s="17" t="e">
        <f>VLOOKUP($R21,УЧАСТНИКИ!$A$2:$L$1105,7,FALSE)</f>
        <v>#N/A</v>
      </c>
      <c r="G21" s="33" t="str">
        <f>VLOOKUP($X21,УЧАСТНИКИ!$A$2:$L$1105,11,FALSE)</f>
        <v xml:space="preserve"> ГБУ МО "ЦСП ОВС", КГАУ "ЦСП - ШВСМ", ДВФУ</v>
      </c>
      <c r="H21" s="260">
        <v>745</v>
      </c>
      <c r="I21" s="260"/>
      <c r="J21" s="260"/>
      <c r="K21" s="260">
        <v>753</v>
      </c>
      <c r="L21" s="260"/>
      <c r="M21" s="260"/>
      <c r="N21" s="40">
        <f>H21/100</f>
        <v>7.45</v>
      </c>
      <c r="O21" s="40" t="s">
        <v>1273</v>
      </c>
      <c r="P21" s="40" t="s">
        <v>1273</v>
      </c>
      <c r="Q21" s="40">
        <f>K21/100</f>
        <v>7.53</v>
      </c>
      <c r="R21" s="40" t="s">
        <v>1273</v>
      </c>
      <c r="S21" s="40" t="s">
        <v>1273</v>
      </c>
      <c r="T21" s="41">
        <f>MAX(N21,O21,P21,Q21,R21,S21)</f>
        <v>7.53</v>
      </c>
      <c r="U21" s="22" t="str">
        <f>IF(T21&gt;=$Y$12,"МСМК",IF(T21&gt;=$Z$12,"МС",IF(T21&gt;=$AA$12,"КМС",IF(T21&gt;=$AB$12,"1",IF(T21&gt;=$AC$12,"2",IF(T21&gt;=$AD$12,"3",IF(T21&gt;=$AE$12,"1юн",IF(T21&gt;=$AF$12,"2юн",IF(T21&gt;=$AG$12,"3юн",IF(T21&lt;$AG$12,"б/р"))))))))))</f>
        <v>КМС</v>
      </c>
      <c r="V21" s="33">
        <v>15</v>
      </c>
      <c r="W21" s="37" t="str">
        <f>VLOOKUP($X21,УЧАСТНИКИ!$A$2:$L$1105,10,FALSE)</f>
        <v>Кузина Т.Н., Загинай Ю.А., Черненкова Т.М.</v>
      </c>
      <c r="X21" s="212" t="s">
        <v>114</v>
      </c>
      <c r="Y21" s="26">
        <f>A$21</f>
        <v>5</v>
      </c>
      <c r="AA21" s="257"/>
      <c r="AB21" s="257"/>
      <c r="AC21" s="257"/>
      <c r="AD21" s="257"/>
    </row>
    <row r="22" spans="1:30" x14ac:dyDescent="0.2">
      <c r="A22" s="17"/>
      <c r="B22" s="37"/>
      <c r="C22" s="17"/>
      <c r="D22" s="17"/>
      <c r="E22" s="37"/>
      <c r="F22" s="17"/>
      <c r="G22" s="33"/>
      <c r="H22" s="260">
        <v>12</v>
      </c>
      <c r="I22" s="260"/>
      <c r="J22" s="260"/>
      <c r="K22" s="260">
        <v>-15</v>
      </c>
      <c r="L22" s="260"/>
      <c r="M22" s="260"/>
      <c r="N22" s="42">
        <f>H22/10</f>
        <v>1.2</v>
      </c>
      <c r="O22" s="42"/>
      <c r="P22" s="42"/>
      <c r="Q22" s="42">
        <f>K22/10</f>
        <v>-1.5</v>
      </c>
      <c r="R22" s="42"/>
      <c r="S22" s="42"/>
      <c r="T22" s="41"/>
      <c r="U22" s="22"/>
      <c r="V22" s="33"/>
      <c r="W22" s="37"/>
      <c r="X22" s="212"/>
      <c r="Y22" s="26">
        <f>A$21</f>
        <v>5</v>
      </c>
      <c r="AA22" s="257"/>
      <c r="AB22" s="257"/>
      <c r="AC22" s="257"/>
      <c r="AD22" s="257"/>
    </row>
    <row r="23" spans="1:30" ht="38.25" x14ac:dyDescent="0.2">
      <c r="A23" s="21">
        <f>RANK(T23,$T$13:$T$153,0)</f>
        <v>6</v>
      </c>
      <c r="B23" s="37" t="str">
        <f>VLOOKUP($X23,УЧАСТНИКИ!$A$2:$L$1105,3,FALSE)</f>
        <v>Полянский Сергей</v>
      </c>
      <c r="C23" s="17" t="str">
        <f>VLOOKUP($X23,УЧАСТНИКИ!$A$2:$L$1105,4,FALSE)</f>
        <v>29.10.1989</v>
      </c>
      <c r="D23" s="17" t="str">
        <f>VLOOKUP($X23,УЧАСТНИКИ!$A$2:$L$1105,8,FALSE)</f>
        <v>МСМК</v>
      </c>
      <c r="E23" s="37" t="str">
        <f>VLOOKUP($X23,УЧАСТНИКИ!$A$2:$L$1105,5,FALSE)</f>
        <v xml:space="preserve">Краснодарский край </v>
      </c>
      <c r="F23" s="17" t="e">
        <f>VLOOKUP($R23,УЧАСТНИКИ!$A$2:$L$1105,7,FALSE)</f>
        <v>#N/A</v>
      </c>
      <c r="G23" s="33" t="str">
        <f>VLOOKUP($X23,УЧАСТНИКИ!$A$2:$L$1105,11,FALSE)</f>
        <v xml:space="preserve"> ГБУ КК  "РЦСП по легкой атлетике", ГБУ КК "ЦОП по легкой атлетике"</v>
      </c>
      <c r="H23" s="260"/>
      <c r="I23" s="260">
        <v>751</v>
      </c>
      <c r="J23" s="260"/>
      <c r="K23" s="260"/>
      <c r="L23" s="260"/>
      <c r="M23" s="260"/>
      <c r="N23" s="40" t="s">
        <v>1273</v>
      </c>
      <c r="O23" s="40">
        <f>I23/100</f>
        <v>7.51</v>
      </c>
      <c r="P23" s="40" t="s">
        <v>1273</v>
      </c>
      <c r="Q23" s="40" t="s">
        <v>1273</v>
      </c>
      <c r="R23" s="40" t="s">
        <v>1273</v>
      </c>
      <c r="S23" s="40" t="s">
        <v>1273</v>
      </c>
      <c r="T23" s="41">
        <f>MAX(N23,O23,P23,Q23,R23,S23)</f>
        <v>7.51</v>
      </c>
      <c r="U23" s="22" t="str">
        <f>IF(T23&gt;=$Y$12,"МСМК",IF(T23&gt;=$Z$12,"МС",IF(T23&gt;=$AA$12,"КМС",IF(T23&gt;=$AB$12,"1",IF(T23&gt;=$AC$12,"2",IF(T23&gt;=$AD$12,"3",IF(T23&gt;=$AE$12,"1юн",IF(T23&gt;=$AF$12,"2юн",IF(T23&gt;=$AG$12,"3юн",IF(T23&lt;$AG$12,"б/р"))))))))))</f>
        <v>КМС</v>
      </c>
      <c r="V23" s="33" t="str">
        <f>VLOOKUP($X23,УЧАСТНИКИ!$A$2:$L$1105,9,FALSE)</f>
        <v>Л</v>
      </c>
      <c r="W23" s="37" t="str">
        <f>VLOOKUP($X23,УЧАСТНИКИ!$A$2:$L$1105,10,FALSE)</f>
        <v>Иванов Е.В., Цыплаков А.В.</v>
      </c>
      <c r="X23" s="212" t="s">
        <v>1133</v>
      </c>
      <c r="Y23" s="26">
        <f>A$45</f>
        <v>17</v>
      </c>
      <c r="AA23" s="257"/>
      <c r="AB23" s="257"/>
      <c r="AC23" s="257"/>
      <c r="AD23" s="257"/>
    </row>
    <row r="24" spans="1:30" x14ac:dyDescent="0.2">
      <c r="A24" s="21"/>
      <c r="B24" s="37"/>
      <c r="C24" s="17"/>
      <c r="D24" s="17"/>
      <c r="E24" s="37"/>
      <c r="F24" s="17"/>
      <c r="G24" s="33"/>
      <c r="H24" s="260"/>
      <c r="I24" s="260">
        <v>10</v>
      </c>
      <c r="J24" s="260"/>
      <c r="K24" s="260"/>
      <c r="L24" s="260"/>
      <c r="M24" s="260"/>
      <c r="N24" s="42"/>
      <c r="O24" s="42">
        <f>I24/10</f>
        <v>1</v>
      </c>
      <c r="P24" s="42"/>
      <c r="Q24" s="42"/>
      <c r="R24" s="42"/>
      <c r="S24" s="42"/>
      <c r="T24" s="41"/>
      <c r="U24" s="22"/>
      <c r="V24" s="33"/>
      <c r="W24" s="37"/>
      <c r="X24" s="212"/>
      <c r="Y24" s="26">
        <f>A$45</f>
        <v>17</v>
      </c>
      <c r="AA24" s="257"/>
      <c r="AB24" s="257"/>
      <c r="AC24" s="257"/>
      <c r="AD24" s="257"/>
    </row>
    <row r="25" spans="1:30" ht="25.5" x14ac:dyDescent="0.2">
      <c r="A25" s="17">
        <f>RANK(T25,$T$13:$T$153,0)</f>
        <v>7</v>
      </c>
      <c r="B25" s="37" t="str">
        <f>VLOOKUP($X25,УЧАСТНИКИ!$A$2:$L$1105,3,FALSE)</f>
        <v>Ндимбе Роман</v>
      </c>
      <c r="C25" s="17" t="str">
        <f>VLOOKUP($X25,УЧАСТНИКИ!$A$2:$L$1105,4,FALSE)</f>
        <v>06.07.1996</v>
      </c>
      <c r="D25" s="17" t="str">
        <f>VLOOKUP($X25,УЧАСТНИКИ!$A$2:$L$1105,8,FALSE)</f>
        <v>КМС</v>
      </c>
      <c r="E25" s="37" t="str">
        <f>VLOOKUP($X25,УЧАСТНИКИ!$A$2:$L$1105,5,FALSE)</f>
        <v xml:space="preserve">Санкт-Петербург </v>
      </c>
      <c r="F25" s="17" t="e">
        <f>VLOOKUP($R25,УЧАСТНИКИ!$A$2:$L$1105,7,FALSE)</f>
        <v>#N/A</v>
      </c>
      <c r="G25" s="33" t="str">
        <f>VLOOKUP($X25,УЧАСТНИКИ!$A$2:$L$1105,11,FALSE)</f>
        <v xml:space="preserve"> ГБУ СШОР №2 Московского района</v>
      </c>
      <c r="H25" s="260">
        <v>745</v>
      </c>
      <c r="I25" s="260">
        <v>706</v>
      </c>
      <c r="J25" s="260">
        <v>734</v>
      </c>
      <c r="K25" s="260">
        <v>744</v>
      </c>
      <c r="L25" s="260">
        <v>742</v>
      </c>
      <c r="M25" s="260">
        <v>726</v>
      </c>
      <c r="N25" s="40">
        <f t="shared" ref="N25:S25" si="6">H25/100</f>
        <v>7.45</v>
      </c>
      <c r="O25" s="40">
        <f t="shared" si="6"/>
        <v>7.06</v>
      </c>
      <c r="P25" s="40">
        <f t="shared" si="6"/>
        <v>7.34</v>
      </c>
      <c r="Q25" s="40">
        <f t="shared" si="6"/>
        <v>7.44</v>
      </c>
      <c r="R25" s="40">
        <f t="shared" si="6"/>
        <v>7.42</v>
      </c>
      <c r="S25" s="40">
        <f t="shared" si="6"/>
        <v>7.26</v>
      </c>
      <c r="T25" s="41">
        <f>MAX(N25,O25,P25,Q25,R25,S25)</f>
        <v>7.45</v>
      </c>
      <c r="U25" s="22" t="str">
        <f>IF(T25&gt;=$Y$12,"МСМК",IF(T25&gt;=$Z$12,"МС",IF(T25&gt;=$AA$12,"КМС",IF(T25&gt;=$AB$12,"1",IF(T25&gt;=$AC$12,"2",IF(T25&gt;=$AD$12,"3",IF(T25&gt;=$AE$12,"1юн",IF(T25&gt;=$AF$12,"2юн",IF(T25&gt;=$AG$12,"3юн",IF(T25&lt;$AG$12,"б/р"))))))))))</f>
        <v>КМС</v>
      </c>
      <c r="V25" s="33">
        <v>14</v>
      </c>
      <c r="W25" s="37" t="str">
        <f>VLOOKUP($X25,УЧАСТНИКИ!$A$2:$L$1105,10,FALSE)</f>
        <v>Фролова О.А.</v>
      </c>
      <c r="X25" s="212" t="s">
        <v>1193</v>
      </c>
      <c r="Y25" s="26">
        <f>A$15</f>
        <v>2</v>
      </c>
      <c r="AA25" s="257"/>
      <c r="AB25" s="257"/>
      <c r="AC25" s="257"/>
      <c r="AD25" s="257"/>
    </row>
    <row r="26" spans="1:30" x14ac:dyDescent="0.2">
      <c r="A26" s="17"/>
      <c r="B26" s="37"/>
      <c r="C26" s="17"/>
      <c r="D26" s="17"/>
      <c r="E26" s="37"/>
      <c r="F26" s="17"/>
      <c r="G26" s="33"/>
      <c r="H26" s="260">
        <v>8</v>
      </c>
      <c r="I26" s="260">
        <v>-4</v>
      </c>
      <c r="J26" s="260">
        <v>-2</v>
      </c>
      <c r="K26" s="260">
        <v>-6</v>
      </c>
      <c r="L26" s="260">
        <v>1</v>
      </c>
      <c r="M26" s="260">
        <v>-6</v>
      </c>
      <c r="N26" s="42">
        <f t="shared" ref="N26:S26" si="7">H26/10</f>
        <v>0.8</v>
      </c>
      <c r="O26" s="42">
        <f t="shared" si="7"/>
        <v>-0.4</v>
      </c>
      <c r="P26" s="42">
        <f t="shared" si="7"/>
        <v>-0.2</v>
      </c>
      <c r="Q26" s="42">
        <f t="shared" si="7"/>
        <v>-0.6</v>
      </c>
      <c r="R26" s="42">
        <f t="shared" si="7"/>
        <v>0.1</v>
      </c>
      <c r="S26" s="42">
        <f t="shared" si="7"/>
        <v>-0.6</v>
      </c>
      <c r="T26" s="41"/>
      <c r="U26" s="22"/>
      <c r="V26" s="33"/>
      <c r="W26" s="37"/>
      <c r="X26" s="212"/>
      <c r="Y26" s="26">
        <f>A$15</f>
        <v>2</v>
      </c>
      <c r="AA26" s="257"/>
      <c r="AB26" s="257"/>
      <c r="AC26" s="257"/>
      <c r="AD26" s="257"/>
    </row>
    <row r="27" spans="1:30" ht="51" x14ac:dyDescent="0.2">
      <c r="A27" s="17" t="s">
        <v>61</v>
      </c>
      <c r="B27" s="37" t="str">
        <f>VLOOKUP($X27,УЧАСТНИКИ!$A$2:$L$1105,3,FALSE)</f>
        <v>Сехин Александр</v>
      </c>
      <c r="C27" s="17" t="str">
        <f>VLOOKUP($X27,УЧАСТНИКИ!$A$2:$L$1105,4,FALSE)</f>
        <v>05.06.1992</v>
      </c>
      <c r="D27" s="17" t="str">
        <f>VLOOKUP($X27,УЧАСТНИКИ!$A$2:$L$1105,8,FALSE)</f>
        <v>МС</v>
      </c>
      <c r="E27" s="37" t="str">
        <f>VLOOKUP($X27,УЧАСТНИКИ!$A$2:$L$1105,5,FALSE)</f>
        <v>Москва Брянская область</v>
      </c>
      <c r="F27" s="17" t="e">
        <f>VLOOKUP($R27,УЧАСТНИКИ!$A$2:$L$1105,7,FALSE)</f>
        <v>#N/A</v>
      </c>
      <c r="G27" s="33" t="str">
        <f>VLOOKUP($X27,УЧАСТНИКИ!$A$2:$L$1105,11,FALSE)</f>
        <v xml:space="preserve"> ГБУ "ЦОП по легкой атлетике" Москомспорта, ГБУ БО СШОР по легкой атлетике им. В.Д. Самотесова</v>
      </c>
      <c r="H27" s="260">
        <v>743</v>
      </c>
      <c r="I27" s="260">
        <v>745</v>
      </c>
      <c r="J27" s="260">
        <v>713</v>
      </c>
      <c r="K27" s="260"/>
      <c r="L27" s="260">
        <v>738</v>
      </c>
      <c r="M27" s="260">
        <v>743</v>
      </c>
      <c r="N27" s="40">
        <f>H27/100</f>
        <v>7.43</v>
      </c>
      <c r="O27" s="40">
        <f>I27/100</f>
        <v>7.45</v>
      </c>
      <c r="P27" s="40">
        <f>J27/100</f>
        <v>7.13</v>
      </c>
      <c r="Q27" s="40" t="s">
        <v>1273</v>
      </c>
      <c r="R27" s="40">
        <f>L27/100</f>
        <v>7.38</v>
      </c>
      <c r="S27" s="40">
        <f>M27/100</f>
        <v>7.43</v>
      </c>
      <c r="T27" s="41">
        <f>MAX(N27,O27,P27,Q27,R27,S27)</f>
        <v>7.45</v>
      </c>
      <c r="U27" s="22" t="str">
        <f>IF(T27&gt;=$Y$12,"МСМК",IF(T27&gt;=$Z$12,"МС",IF(T27&gt;=$AA$12,"КМС",IF(T27&gt;=$AB$12,"1",IF(T27&gt;=$AC$12,"2",IF(T27&gt;=$AD$12,"3",IF(T27&gt;=$AE$12,"1юн",IF(T27&gt;=$AF$12,"2юн",IF(T27&gt;=$AG$12,"3юн",IF(T27&lt;$AG$12,"б/р"))))))))))</f>
        <v>КМС</v>
      </c>
      <c r="V27" s="33" t="str">
        <f>VLOOKUP($X27,УЧАСТНИКИ!$A$2:$L$1105,9,FALSE)</f>
        <v>Л</v>
      </c>
      <c r="W27" s="37" t="str">
        <f>VLOOKUP($X27,УЧАСТНИКИ!$A$2:$L$1105,10,FALSE)</f>
        <v>Тантлевский Е.В., Шемигон С.С., Шемигон О.С.</v>
      </c>
      <c r="X27" s="212" t="s">
        <v>1117</v>
      </c>
      <c r="Y27" s="26">
        <f>A$23</f>
        <v>6</v>
      </c>
      <c r="AA27" s="257"/>
      <c r="AB27" s="257"/>
      <c r="AC27" s="257"/>
      <c r="AD27" s="257"/>
    </row>
    <row r="28" spans="1:30" x14ac:dyDescent="0.2">
      <c r="A28" s="17"/>
      <c r="B28" s="37"/>
      <c r="C28" s="17"/>
      <c r="D28" s="17"/>
      <c r="E28" s="37"/>
      <c r="F28" s="17"/>
      <c r="G28" s="33"/>
      <c r="H28" s="260">
        <v>19</v>
      </c>
      <c r="I28" s="260">
        <v>-7</v>
      </c>
      <c r="J28" s="260">
        <v>-9</v>
      </c>
      <c r="K28" s="260"/>
      <c r="L28" s="260">
        <v>3</v>
      </c>
      <c r="M28" s="260">
        <v>-10</v>
      </c>
      <c r="N28" s="42">
        <f>H28/10</f>
        <v>1.9</v>
      </c>
      <c r="O28" s="42">
        <f>I28/10</f>
        <v>-0.7</v>
      </c>
      <c r="P28" s="42">
        <f>J28/10</f>
        <v>-0.9</v>
      </c>
      <c r="Q28" s="42"/>
      <c r="R28" s="42">
        <f>L28/10</f>
        <v>0.3</v>
      </c>
      <c r="S28" s="42">
        <f>M28/10</f>
        <v>-1</v>
      </c>
      <c r="T28" s="41"/>
      <c r="U28" s="22"/>
      <c r="V28" s="33"/>
      <c r="W28" s="37"/>
      <c r="X28" s="212"/>
      <c r="Y28" s="26">
        <f>A$23</f>
        <v>6</v>
      </c>
      <c r="AA28" s="257"/>
      <c r="AB28" s="257"/>
      <c r="AC28" s="257"/>
      <c r="AD28" s="257"/>
    </row>
    <row r="29" spans="1:30" ht="38.25" x14ac:dyDescent="0.2">
      <c r="A29" s="17">
        <f>RANK(T29,$T$13:$T$153,0)</f>
        <v>9</v>
      </c>
      <c r="B29" s="37" t="str">
        <f>VLOOKUP($X29,УЧАСТНИКИ!$A$2:$L$1105,3,FALSE)</f>
        <v>Идрисов Тимур</v>
      </c>
      <c r="C29" s="17" t="str">
        <f>VLOOKUP($X29,УЧАСТНИКИ!$A$2:$L$1105,4,FALSE)</f>
        <v>03.02.1999</v>
      </c>
      <c r="D29" s="17" t="str">
        <f>VLOOKUP($X29,УЧАСТНИКИ!$A$2:$L$1105,8,FALSE)</f>
        <v>КМС</v>
      </c>
      <c r="E29" s="37" t="str">
        <f>VLOOKUP($X29,УЧАСТНИКИ!$A$2:$L$1105,5,FALSE)</f>
        <v xml:space="preserve">Иркутская область </v>
      </c>
      <c r="F29" s="17" t="e">
        <f>VLOOKUP($R29,УЧАСТНИКИ!$A$2:$L$1105,7,FALSE)</f>
        <v>#N/A</v>
      </c>
      <c r="G29" s="33" t="str">
        <f>VLOOKUP($X29,УЧАСТНИКИ!$A$2:$L$1105,11,FALSE)</f>
        <v xml:space="preserve"> ОГКУ СШОР "ШВСМ", ОГБУ "ЦСПСКИО", ФГБУ ПОО ГУОР г.Иркутска</v>
      </c>
      <c r="H29" s="260">
        <v>736</v>
      </c>
      <c r="I29" s="260">
        <v>708</v>
      </c>
      <c r="J29" s="260">
        <v>726</v>
      </c>
      <c r="K29" s="260"/>
      <c r="L29" s="260"/>
      <c r="M29" s="260"/>
      <c r="N29" s="40">
        <f>H29/100</f>
        <v>7.36</v>
      </c>
      <c r="O29" s="40">
        <f>I29/100</f>
        <v>7.08</v>
      </c>
      <c r="P29" s="40">
        <f>J29/100</f>
        <v>7.26</v>
      </c>
      <c r="Q29" s="40"/>
      <c r="R29" s="40"/>
      <c r="S29" s="40"/>
      <c r="T29" s="41">
        <f>MAX(N29,O29,P29,Q29,R29,S29)</f>
        <v>7.36</v>
      </c>
      <c r="U29" s="22" t="str">
        <f>IF(T29&gt;=$Y$12,"МСМК",IF(T29&gt;=$Z$12,"МС",IF(T29&gt;=$AA$12,"КМС",IF(T29&gt;=$AB$12,"1",IF(T29&gt;=$AC$12,"2",IF(T29&gt;=$AD$12,"3",IF(T29&gt;=$AE$12,"1юн",IF(T29&gt;=$AF$12,"2юн",IF(T29&gt;=$AG$12,"3юн",IF(T29&lt;$AG$12,"б/р"))))))))))</f>
        <v>КМС</v>
      </c>
      <c r="V29" s="33">
        <v>13</v>
      </c>
      <c r="W29" s="37" t="str">
        <f>VLOOKUP($X29,УЧАСТНИКИ!$A$2:$L$1105,10,FALSE)</f>
        <v>Идрисов Н.М., Потапов А.Ю.</v>
      </c>
      <c r="X29" s="212" t="s">
        <v>1212</v>
      </c>
      <c r="Y29" s="26">
        <f>A$17</f>
        <v>3</v>
      </c>
      <c r="AA29" s="257"/>
      <c r="AB29" s="257"/>
      <c r="AC29" s="257"/>
      <c r="AD29" s="257"/>
    </row>
    <row r="30" spans="1:30" x14ac:dyDescent="0.2">
      <c r="A30" s="17"/>
      <c r="B30" s="37"/>
      <c r="C30" s="17"/>
      <c r="D30" s="17"/>
      <c r="E30" s="37"/>
      <c r="F30" s="17"/>
      <c r="G30" s="33"/>
      <c r="H30" s="260">
        <v>2</v>
      </c>
      <c r="I30" s="260">
        <v>4</v>
      </c>
      <c r="J30" s="260">
        <v>-7</v>
      </c>
      <c r="K30" s="260"/>
      <c r="L30" s="260"/>
      <c r="M30" s="260"/>
      <c r="N30" s="42">
        <f>H30/10</f>
        <v>0.2</v>
      </c>
      <c r="O30" s="42">
        <f>I30/10</f>
        <v>0.4</v>
      </c>
      <c r="P30" s="42">
        <f>J30/10</f>
        <v>-0.7</v>
      </c>
      <c r="Q30" s="42"/>
      <c r="R30" s="42"/>
      <c r="S30" s="42"/>
      <c r="T30" s="41"/>
      <c r="U30" s="22"/>
      <c r="V30" s="33"/>
      <c r="W30" s="37"/>
      <c r="X30" s="212"/>
      <c r="Y30" s="26">
        <f>A$17</f>
        <v>3</v>
      </c>
      <c r="AA30" s="257"/>
      <c r="AB30" s="257"/>
      <c r="AC30" s="257"/>
      <c r="AD30" s="257"/>
    </row>
    <row r="31" spans="1:30" ht="38.25" x14ac:dyDescent="0.2">
      <c r="A31" s="21">
        <v>10</v>
      </c>
      <c r="B31" s="37" t="str">
        <f>VLOOKUP($X31,УЧАСТНИКИ!$A$2:$L$1105,3,FALSE)</f>
        <v>Михайловский Сергей</v>
      </c>
      <c r="C31" s="17" t="str">
        <f>VLOOKUP($X31,УЧАСТНИКИ!$A$2:$L$1105,4,FALSE)</f>
        <v>20.05.1987</v>
      </c>
      <c r="D31" s="17" t="str">
        <f>VLOOKUP($X31,УЧАСТНИКИ!$A$2:$L$1105,8,FALSE)</f>
        <v>МСМК</v>
      </c>
      <c r="E31" s="37" t="str">
        <f>VLOOKUP($X31,УЧАСТНИКИ!$A$2:$L$1105,5,FALSE)</f>
        <v xml:space="preserve">Краснодарский край </v>
      </c>
      <c r="F31" s="17" t="e">
        <f>VLOOKUP($R31,УЧАСТНИКИ!$A$2:$L$1105,7,FALSE)</f>
        <v>#N/A</v>
      </c>
      <c r="G31" s="33" t="str">
        <f>VLOOKUP($X31,УЧАСТНИКИ!$A$2:$L$1105,11,FALSE)</f>
        <v xml:space="preserve"> ГБУ КК "ЦОП по легкой атлетике", ГБУ КК  "РЦСП по легкой атлетике"</v>
      </c>
      <c r="H31" s="260">
        <v>722</v>
      </c>
      <c r="I31" s="260">
        <v>725</v>
      </c>
      <c r="J31" s="260">
        <v>736</v>
      </c>
      <c r="K31" s="260"/>
      <c r="L31" s="260"/>
      <c r="M31" s="261"/>
      <c r="N31" s="40">
        <f>H31/100</f>
        <v>7.22</v>
      </c>
      <c r="O31" s="40">
        <f>I31/100</f>
        <v>7.25</v>
      </c>
      <c r="P31" s="40">
        <f>J31/100</f>
        <v>7.36</v>
      </c>
      <c r="Q31" s="40"/>
      <c r="R31" s="40"/>
      <c r="S31" s="40"/>
      <c r="T31" s="41">
        <f>MAX(N31,O31,P31,Q31,R31,S31)</f>
        <v>7.36</v>
      </c>
      <c r="U31" s="22" t="str">
        <f>IF(T31&gt;=$Y$12,"МСМК",IF(T31&gt;=$Z$12,"МС",IF(T31&gt;=$AA$12,"КМС",IF(T31&gt;=$AB$12,"1",IF(T31&gt;=$AC$12,"2",IF(T31&gt;=$AD$12,"3",IF(T31&gt;=$AE$12,"1юн",IF(T31&gt;=$AF$12,"2юн",IF(T31&gt;=$AG$12,"3юн",IF(T31&lt;$AG$12,"б/р"))))))))))</f>
        <v>КМС</v>
      </c>
      <c r="V31" s="33" t="str">
        <f>VLOOKUP($X31,УЧАСТНИКИ!$A$2:$L$1105,9,FALSE)</f>
        <v>Л</v>
      </c>
      <c r="W31" s="37" t="str">
        <f>VLOOKUP($X31,УЧАСТНИКИ!$A$2:$L$1105,10,FALSE)</f>
        <v>Котова Т.В.</v>
      </c>
      <c r="X31" s="212" t="s">
        <v>119</v>
      </c>
      <c r="Y31" s="26">
        <f>A$41</f>
        <v>15</v>
      </c>
      <c r="AA31" s="257"/>
      <c r="AB31" s="257"/>
      <c r="AC31" s="257"/>
      <c r="AD31" s="257"/>
    </row>
    <row r="32" spans="1:30" x14ac:dyDescent="0.2">
      <c r="A32" s="21"/>
      <c r="B32" s="37"/>
      <c r="C32" s="17"/>
      <c r="D32" s="17"/>
      <c r="E32" s="37"/>
      <c r="F32" s="17"/>
      <c r="G32" s="33"/>
      <c r="H32" s="260">
        <v>12</v>
      </c>
      <c r="I32" s="260">
        <v>17</v>
      </c>
      <c r="J32" s="260">
        <v>-5</v>
      </c>
      <c r="K32" s="260"/>
      <c r="L32" s="260"/>
      <c r="M32" s="261"/>
      <c r="N32" s="42">
        <f>H32/10</f>
        <v>1.2</v>
      </c>
      <c r="O32" s="42">
        <f>I32/10</f>
        <v>1.7</v>
      </c>
      <c r="P32" s="42">
        <f>J32/10</f>
        <v>-0.5</v>
      </c>
      <c r="Q32" s="42"/>
      <c r="R32" s="42"/>
      <c r="S32" s="42"/>
      <c r="T32" s="41"/>
      <c r="U32" s="22"/>
      <c r="V32" s="33"/>
      <c r="W32" s="37"/>
      <c r="X32" s="212"/>
      <c r="Y32" s="26">
        <f>A$41</f>
        <v>15</v>
      </c>
      <c r="AA32" s="257"/>
      <c r="AB32" s="257"/>
      <c r="AC32" s="257"/>
      <c r="AD32" s="257"/>
    </row>
    <row r="33" spans="1:35" ht="25.5" x14ac:dyDescent="0.2">
      <c r="A33" s="17">
        <f>RANK(T33,$T$13:$T$153,0)</f>
        <v>11</v>
      </c>
      <c r="B33" s="37" t="str">
        <f>VLOOKUP($X33,УЧАСТНИКИ!$A$2:$L$1105,3,FALSE)</f>
        <v>Губин Евгений</v>
      </c>
      <c r="C33" s="17" t="str">
        <f>VLOOKUP($X33,УЧАСТНИКИ!$A$2:$L$1105,4,FALSE)</f>
        <v>02.07.1997</v>
      </c>
      <c r="D33" s="17" t="str">
        <f>VLOOKUP($X33,УЧАСТНИКИ!$A$2:$L$1105,8,FALSE)</f>
        <v>КМС</v>
      </c>
      <c r="E33" s="37" t="str">
        <f>VLOOKUP($X33,УЧАСТНИКИ!$A$2:$L$1105,5,FALSE)</f>
        <v>Москва Челябинская область</v>
      </c>
      <c r="F33" s="17" t="e">
        <f>VLOOKUP($R33,УЧАСТНИКИ!$A$2:$L$1105,7,FALSE)</f>
        <v>#N/A</v>
      </c>
      <c r="G33" s="33" t="str">
        <f>VLOOKUP($X33,УЧАСТНИКИ!$A$2:$L$1105,11,FALSE)</f>
        <v xml:space="preserve"> ГБУ "ЦОП по легкой атлетике" Москомспорта</v>
      </c>
      <c r="H33" s="260"/>
      <c r="I33" s="260"/>
      <c r="J33" s="260">
        <v>722</v>
      </c>
      <c r="K33" s="260"/>
      <c r="L33" s="260"/>
      <c r="M33" s="260"/>
      <c r="N33" s="40" t="s">
        <v>1273</v>
      </c>
      <c r="O33" s="40" t="s">
        <v>1273</v>
      </c>
      <c r="P33" s="40">
        <f>J33/100</f>
        <v>7.22</v>
      </c>
      <c r="Q33" s="40"/>
      <c r="R33" s="40"/>
      <c r="S33" s="40"/>
      <c r="T33" s="41">
        <f>MAX(N33,O33,P33,Q33,R33,S33)</f>
        <v>7.22</v>
      </c>
      <c r="U33" s="22" t="str">
        <f>IF(T33&gt;=$Y$12,"МСМК",IF(T33&gt;=$Z$12,"МС",IF(T33&gt;=$AA$12,"КМС",IF(T33&gt;=$AB$12,"1",IF(T33&gt;=$AC$12,"2",IF(T33&gt;=$AD$12,"3",IF(T33&gt;=$AE$12,"1юн",IF(T33&gt;=$AF$12,"2юн",IF(T33&gt;=$AG$12,"3юн",IF(T33&lt;$AG$12,"б/р"))))))))))</f>
        <v>КМС</v>
      </c>
      <c r="V33" s="33">
        <v>12</v>
      </c>
      <c r="W33" s="37" t="str">
        <f>VLOOKUP($X33,УЧАСТНИКИ!$A$2:$L$1105,10,FALSE)</f>
        <v>Шемигон О.С., Пугач С.В., Орешин А.И.</v>
      </c>
      <c r="X33" s="212" t="s">
        <v>66</v>
      </c>
      <c r="Y33" s="26">
        <f>A$25</f>
        <v>7</v>
      </c>
      <c r="AA33" s="257"/>
      <c r="AB33" s="257"/>
      <c r="AC33" s="257"/>
      <c r="AD33" s="257"/>
    </row>
    <row r="34" spans="1:35" x14ac:dyDescent="0.2">
      <c r="A34" s="17"/>
      <c r="B34" s="37"/>
      <c r="C34" s="17"/>
      <c r="D34" s="17"/>
      <c r="E34" s="37"/>
      <c r="F34" s="17"/>
      <c r="G34" s="33"/>
      <c r="H34" s="260"/>
      <c r="I34" s="260"/>
      <c r="J34" s="260">
        <v>-7</v>
      </c>
      <c r="K34" s="260"/>
      <c r="L34" s="260"/>
      <c r="M34" s="260"/>
      <c r="N34" s="42"/>
      <c r="O34" s="42"/>
      <c r="P34" s="42">
        <f>J34/10</f>
        <v>-0.7</v>
      </c>
      <c r="Q34" s="42"/>
      <c r="R34" s="42"/>
      <c r="S34" s="42"/>
      <c r="T34" s="41"/>
      <c r="U34" s="22"/>
      <c r="V34" s="33"/>
      <c r="W34" s="37"/>
      <c r="X34" s="212"/>
      <c r="Y34" s="26">
        <f>A$25</f>
        <v>7</v>
      </c>
      <c r="AA34" s="257"/>
      <c r="AB34" s="257"/>
      <c r="AC34" s="257"/>
      <c r="AD34" s="257"/>
    </row>
    <row r="35" spans="1:35" ht="25.5" x14ac:dyDescent="0.2">
      <c r="A35" s="21">
        <f>RANK(T35,$T$13:$T$153,0)</f>
        <v>12</v>
      </c>
      <c r="B35" s="37" t="str">
        <f>VLOOKUP($X35,УЧАСТНИКИ!$A$2:$L$1105,3,FALSE)</f>
        <v>Кутуев Раиль</v>
      </c>
      <c r="C35" s="17" t="str">
        <f>VLOOKUP($X35,УЧАСТНИКИ!$A$2:$L$1105,4,FALSE)</f>
        <v>06.08.1996</v>
      </c>
      <c r="D35" s="17" t="str">
        <f>VLOOKUP($X35,УЧАСТНИКИ!$A$2:$L$1105,8,FALSE)</f>
        <v>МСМК</v>
      </c>
      <c r="E35" s="37" t="str">
        <f>VLOOKUP($X35,УЧАСТНИКИ!$A$2:$L$1105,5,FALSE)</f>
        <v>Москва Оренбургская область</v>
      </c>
      <c r="F35" s="17" t="e">
        <f>VLOOKUP($R35,УЧАСТНИКИ!$A$2:$L$1105,7,FALSE)</f>
        <v>#N/A</v>
      </c>
      <c r="G35" s="33" t="str">
        <f>VLOOKUP($X35,УЧАСТНИКИ!$A$2:$L$1105,11,FALSE)</f>
        <v xml:space="preserve"> ГБУ "ЦОП по легкой атлетике" Москомспорта, ГАУ "ЦСП ОО"</v>
      </c>
      <c r="H35" s="260">
        <v>709</v>
      </c>
      <c r="I35" s="260">
        <v>707</v>
      </c>
      <c r="J35" s="260">
        <v>716</v>
      </c>
      <c r="K35" s="260"/>
      <c r="L35" s="260"/>
      <c r="M35" s="260"/>
      <c r="N35" s="40">
        <f>H35/100</f>
        <v>7.09</v>
      </c>
      <c r="O35" s="40">
        <f>I35/100</f>
        <v>7.07</v>
      </c>
      <c r="P35" s="40">
        <f>J35/100</f>
        <v>7.16</v>
      </c>
      <c r="Q35" s="40"/>
      <c r="R35" s="40"/>
      <c r="S35" s="40"/>
      <c r="T35" s="41">
        <f>MAX(N35,O35,P35,Q35,R35,S35)</f>
        <v>7.16</v>
      </c>
      <c r="U35" s="22" t="str">
        <f>IF(T35&gt;=$Y$12,"МСМК",IF(T35&gt;=$Z$12,"МС",IF(T35&gt;=$AA$12,"КМС",IF(T35&gt;=$AB$12,"1",IF(T35&gt;=$AC$12,"2",IF(T35&gt;=$AD$12,"3",IF(T35&gt;=$AE$12,"1юн",IF(T35&gt;=$AF$12,"2юн",IF(T35&gt;=$AG$12,"3юн",IF(T35&lt;$AG$12,"б/р"))))))))))</f>
        <v>КМС</v>
      </c>
      <c r="V35" s="33">
        <v>11</v>
      </c>
      <c r="W35" s="37" t="str">
        <f>VLOOKUP($X35,УЧАСТНИКИ!$A$2:$L$1105,10,FALSE)</f>
        <v>Шемигон О.С., Бакиров Д.Р.</v>
      </c>
      <c r="X35" s="212" t="s">
        <v>1102</v>
      </c>
      <c r="Y35" s="26">
        <f>A$49</f>
        <v>18</v>
      </c>
      <c r="Z35" s="263"/>
      <c r="AA35" s="44"/>
      <c r="AB35" s="44"/>
      <c r="AC35" s="44"/>
      <c r="AD35" s="44"/>
      <c r="AE35" s="44"/>
      <c r="AF35" s="264"/>
      <c r="AG35" s="44"/>
      <c r="AH35" s="44"/>
      <c r="AI35" s="44"/>
    </row>
    <row r="36" spans="1:35" x14ac:dyDescent="0.2">
      <c r="A36" s="21"/>
      <c r="B36" s="37"/>
      <c r="C36" s="17"/>
      <c r="D36" s="17"/>
      <c r="E36" s="37"/>
      <c r="F36" s="17"/>
      <c r="G36" s="33"/>
      <c r="H36" s="260">
        <v>-14</v>
      </c>
      <c r="I36" s="260">
        <v>-8</v>
      </c>
      <c r="J36" s="260">
        <v>-4</v>
      </c>
      <c r="K36" s="260"/>
      <c r="L36" s="260"/>
      <c r="M36" s="260"/>
      <c r="N36" s="42">
        <f>H36/10</f>
        <v>-1.4</v>
      </c>
      <c r="O36" s="42">
        <f>I36/10</f>
        <v>-0.8</v>
      </c>
      <c r="P36" s="42">
        <f>J36/10</f>
        <v>-0.4</v>
      </c>
      <c r="Q36" s="42"/>
      <c r="R36" s="42"/>
      <c r="S36" s="42"/>
      <c r="T36" s="41"/>
      <c r="U36" s="22"/>
      <c r="V36" s="33"/>
      <c r="W36" s="37"/>
      <c r="X36" s="212"/>
      <c r="Y36" s="26">
        <f>A$49</f>
        <v>18</v>
      </c>
      <c r="Z36" s="263"/>
      <c r="AA36" s="44"/>
      <c r="AB36" s="44"/>
      <c r="AC36" s="44"/>
      <c r="AD36" s="44"/>
      <c r="AE36" s="44"/>
      <c r="AF36" s="264"/>
      <c r="AG36" s="44"/>
      <c r="AH36" s="44"/>
      <c r="AI36" s="44"/>
    </row>
    <row r="37" spans="1:35" x14ac:dyDescent="0.2">
      <c r="A37" s="21">
        <f>RANK(T37,$T$13:$T$153,0)</f>
        <v>13</v>
      </c>
      <c r="B37" s="37" t="str">
        <f>VLOOKUP($X37,УЧАСТНИКИ!$A$2:$L$1105,3,FALSE)</f>
        <v>Новиков Илья</v>
      </c>
      <c r="C37" s="17" t="str">
        <f>VLOOKUP($X37,УЧАСТНИКИ!$A$2:$L$1105,4,FALSE)</f>
        <v>08.09.1996</v>
      </c>
      <c r="D37" s="17" t="str">
        <f>VLOOKUP($X37,УЧАСТНИКИ!$A$2:$L$1105,8,FALSE)</f>
        <v>КМС</v>
      </c>
      <c r="E37" s="37" t="str">
        <f>VLOOKUP($X37,УЧАСТНИКИ!$A$2:$L$1105,5,FALSE)</f>
        <v xml:space="preserve">Республика Карелия </v>
      </c>
      <c r="F37" s="17" t="e">
        <f>VLOOKUP($R37,УЧАСТНИКИ!$A$2:$L$1105,7,FALSE)</f>
        <v>#N/A</v>
      </c>
      <c r="G37" s="33" t="str">
        <f>VLOOKUP($X37,УЧАСТНИКИ!$A$2:$L$1105,11,FALSE)</f>
        <v xml:space="preserve"> МУ "СШОР №3"</v>
      </c>
      <c r="H37" s="260">
        <v>707</v>
      </c>
      <c r="I37" s="260">
        <v>694</v>
      </c>
      <c r="J37" s="260">
        <v>711</v>
      </c>
      <c r="K37" s="260"/>
      <c r="L37" s="260"/>
      <c r="M37" s="260"/>
      <c r="N37" s="40">
        <f>H37/100</f>
        <v>7.07</v>
      </c>
      <c r="O37" s="40">
        <f>I37/100</f>
        <v>6.94</v>
      </c>
      <c r="P37" s="40">
        <f>J37/100</f>
        <v>7.11</v>
      </c>
      <c r="Q37" s="40"/>
      <c r="R37" s="40"/>
      <c r="S37" s="40"/>
      <c r="T37" s="41">
        <f>MAX(N37,O37,P37,Q37,R37,S37)</f>
        <v>7.11</v>
      </c>
      <c r="U37" s="22" t="str">
        <f>IF(T37&gt;=$Y$12,"МСМК",IF(T37&gt;=$Z$12,"МС",IF(T37&gt;=$AA$12,"КМС",IF(T37&gt;=$AB$12,"1",IF(T37&gt;=$AC$12,"2",IF(T37&gt;=$AD$12,"3",IF(T37&gt;=$AE$12,"1юн",IF(T37&gt;=$AF$12,"2юн",IF(T37&gt;=$AG$12,"3юн",IF(T37&lt;$AG$12,"б/р"))))))))))</f>
        <v>КМС</v>
      </c>
      <c r="V37" s="33">
        <v>10</v>
      </c>
      <c r="W37" s="37" t="str">
        <f>VLOOKUP($X37,УЧАСТНИКИ!$A$2:$L$1105,10,FALSE)</f>
        <v>Савинов Е.В.</v>
      </c>
      <c r="X37" s="212" t="s">
        <v>1256</v>
      </c>
      <c r="Y37" s="26">
        <f>A$37</f>
        <v>13</v>
      </c>
      <c r="AA37" s="257"/>
      <c r="AB37" s="257"/>
      <c r="AC37" s="257"/>
      <c r="AD37" s="257"/>
    </row>
    <row r="38" spans="1:35" x14ac:dyDescent="0.2">
      <c r="A38" s="21"/>
      <c r="B38" s="37"/>
      <c r="C38" s="17"/>
      <c r="D38" s="17"/>
      <c r="E38" s="37"/>
      <c r="F38" s="17"/>
      <c r="G38" s="33"/>
      <c r="H38" s="260">
        <v>10</v>
      </c>
      <c r="I38" s="260">
        <v>18</v>
      </c>
      <c r="J38" s="260">
        <v>-3</v>
      </c>
      <c r="K38" s="260"/>
      <c r="L38" s="260"/>
      <c r="M38" s="260"/>
      <c r="N38" s="42">
        <f>H38/10</f>
        <v>1</v>
      </c>
      <c r="O38" s="42">
        <f>I38/10</f>
        <v>1.8</v>
      </c>
      <c r="P38" s="42">
        <f>J38/10</f>
        <v>-0.3</v>
      </c>
      <c r="Q38" s="42"/>
      <c r="R38" s="42"/>
      <c r="S38" s="42"/>
      <c r="T38" s="41"/>
      <c r="U38" s="22"/>
      <c r="V38" s="33"/>
      <c r="W38" s="37"/>
      <c r="X38" s="212"/>
      <c r="Y38" s="26">
        <f>A$37</f>
        <v>13</v>
      </c>
      <c r="AA38" s="257"/>
      <c r="AB38" s="257"/>
      <c r="AC38" s="257"/>
      <c r="AD38" s="257"/>
    </row>
    <row r="39" spans="1:35" ht="38.25" x14ac:dyDescent="0.2">
      <c r="A39" s="17">
        <f>RANK(T39,$T$13:$T$153,0)</f>
        <v>14</v>
      </c>
      <c r="B39" s="37" t="str">
        <f>VLOOKUP($X39,УЧАСТНИКИ!$A$2:$L$1105,3,FALSE)</f>
        <v>Муравьев Виталий</v>
      </c>
      <c r="C39" s="17" t="str">
        <f>VLOOKUP($X39,УЧАСТНИКИ!$A$2:$L$1105,4,FALSE)</f>
        <v>01.10.1993</v>
      </c>
      <c r="D39" s="17" t="str">
        <f>VLOOKUP($X39,УЧАСТНИКИ!$A$2:$L$1105,8,FALSE)</f>
        <v>МС</v>
      </c>
      <c r="E39" s="37" t="str">
        <f>VLOOKUP($X39,УЧАСТНИКИ!$A$2:$L$1105,5,FALSE)</f>
        <v xml:space="preserve">Красноярский край </v>
      </c>
      <c r="F39" s="17" t="e">
        <f>VLOOKUP($R39,УЧАСТНИКИ!$A$2:$L$1105,7,FALSE)</f>
        <v>#N/A</v>
      </c>
      <c r="G39" s="33" t="str">
        <f>VLOOKUP($X39,УЧАСТНИКИ!$A$2:$L$1105,11,FALSE)</f>
        <v xml:space="preserve"> КГАУ "РЦСП "Академия летних видов спорта", МАУ "СШОР "Спутник"</v>
      </c>
      <c r="H39" s="260">
        <v>706</v>
      </c>
      <c r="I39" s="260"/>
      <c r="J39" s="260">
        <v>700</v>
      </c>
      <c r="K39" s="260"/>
      <c r="L39" s="260"/>
      <c r="M39" s="260"/>
      <c r="N39" s="40">
        <f>H39/100</f>
        <v>7.06</v>
      </c>
      <c r="O39" s="40" t="s">
        <v>1273</v>
      </c>
      <c r="P39" s="40">
        <f>J39/100</f>
        <v>7</v>
      </c>
      <c r="Q39" s="40"/>
      <c r="R39" s="40"/>
      <c r="S39" s="40"/>
      <c r="T39" s="41">
        <f>MAX(N39,O39,P39,Q39,R39,S39)</f>
        <v>7.06</v>
      </c>
      <c r="U39" s="22" t="str">
        <f>IF(T39&gt;=$Y$12,"МСМК",IF(T39&gt;=$Z$12,"МС",IF(T39&gt;=$AA$12,"КМС",IF(T39&gt;=$AB$12,"1",IF(T39&gt;=$AC$12,"2",IF(T39&gt;=$AD$12,"3",IF(T39&gt;=$AE$12,"1юн",IF(T39&gt;=$AF$12,"2юн",IF(T39&gt;=$AG$12,"3юн",IF(T39&lt;$AG$12,"б/р"))))))))))</f>
        <v>1</v>
      </c>
      <c r="V39" s="33">
        <v>9</v>
      </c>
      <c r="W39" s="37" t="str">
        <f>VLOOKUP($X39,УЧАСТНИКИ!$A$2:$L$1105,10,FALSE)</f>
        <v>Артемьев П.П.</v>
      </c>
      <c r="X39" s="212" t="s">
        <v>1095</v>
      </c>
      <c r="Y39" s="26" t="str">
        <f>A$27</f>
        <v>8</v>
      </c>
      <c r="AA39" s="257"/>
      <c r="AB39" s="257"/>
      <c r="AC39" s="257"/>
      <c r="AD39" s="257"/>
    </row>
    <row r="40" spans="1:35" x14ac:dyDescent="0.2">
      <c r="A40" s="17"/>
      <c r="B40" s="37"/>
      <c r="C40" s="17"/>
      <c r="D40" s="17"/>
      <c r="E40" s="37"/>
      <c r="F40" s="17"/>
      <c r="G40" s="33"/>
      <c r="H40" s="260">
        <v>15</v>
      </c>
      <c r="I40" s="260"/>
      <c r="J40" s="260">
        <v>-9</v>
      </c>
      <c r="K40" s="260"/>
      <c r="L40" s="260"/>
      <c r="M40" s="260"/>
      <c r="N40" s="42">
        <f>H40/10</f>
        <v>1.5</v>
      </c>
      <c r="O40" s="42"/>
      <c r="P40" s="42">
        <f>J40/10</f>
        <v>-0.9</v>
      </c>
      <c r="Q40" s="42"/>
      <c r="R40" s="42"/>
      <c r="S40" s="42"/>
      <c r="T40" s="41"/>
      <c r="U40" s="22"/>
      <c r="V40" s="33"/>
      <c r="W40" s="37"/>
      <c r="X40" s="212"/>
      <c r="Y40" s="26" t="str">
        <f>A$27</f>
        <v>8</v>
      </c>
      <c r="AA40" s="257"/>
      <c r="AB40" s="257"/>
      <c r="AC40" s="257"/>
      <c r="AD40" s="257"/>
    </row>
    <row r="41" spans="1:35" ht="25.5" x14ac:dyDescent="0.2">
      <c r="A41" s="21">
        <f>RANK(T41,$T$13:$T$153,0)</f>
        <v>15</v>
      </c>
      <c r="B41" s="37" t="str">
        <f>VLOOKUP($X41,УЧАСТНИКИ!$A$2:$L$1105,3,FALSE)</f>
        <v>Солопов Илья</v>
      </c>
      <c r="C41" s="17" t="str">
        <f>VLOOKUP($X41,УЧАСТНИКИ!$A$2:$L$1105,4,FALSE)</f>
        <v>21.10.1999</v>
      </c>
      <c r="D41" s="17" t="str">
        <f>VLOOKUP($X41,УЧАСТНИКИ!$A$2:$L$1105,8,FALSE)</f>
        <v>КМС</v>
      </c>
      <c r="E41" s="37" t="str">
        <f>VLOOKUP($X41,УЧАСТНИКИ!$A$2:$L$1105,5,FALSE)</f>
        <v xml:space="preserve">Ставропольский край </v>
      </c>
      <c r="F41" s="17" t="e">
        <f>VLOOKUP($R41,УЧАСТНИКИ!$A$2:$L$1105,7,FALSE)</f>
        <v>#N/A</v>
      </c>
      <c r="G41" s="33" t="str">
        <f>VLOOKUP($X41,УЧАСТНИКИ!$A$2:$L$1105,11,FALSE)</f>
        <v>Динамо ГБУ СК "СШОР по легкой атлетике", СУОР</v>
      </c>
      <c r="H41" s="260">
        <v>670</v>
      </c>
      <c r="I41" s="260">
        <v>690</v>
      </c>
      <c r="J41" s="260">
        <v>704</v>
      </c>
      <c r="K41" s="260"/>
      <c r="L41" s="260"/>
      <c r="M41" s="260"/>
      <c r="N41" s="40">
        <f>H41/100</f>
        <v>6.7</v>
      </c>
      <c r="O41" s="40">
        <f>I41/100</f>
        <v>6.9</v>
      </c>
      <c r="P41" s="40">
        <f>J41/100</f>
        <v>7.04</v>
      </c>
      <c r="Q41" s="40"/>
      <c r="R41" s="40"/>
      <c r="S41" s="40"/>
      <c r="T41" s="41">
        <f>MAX(N41,O41,P41,Q41,R41,S41)</f>
        <v>7.04</v>
      </c>
      <c r="U41" s="22" t="str">
        <f>IF(T41&gt;=$Y$12,"МСМК",IF(T41&gt;=$Z$12,"МС",IF(T41&gt;=$AA$12,"КМС",IF(T41&gt;=$AB$12,"1",IF(T41&gt;=$AC$12,"2",IF(T41&gt;=$AD$12,"3",IF(T41&gt;=$AE$12,"1юн",IF(T41&gt;=$AF$12,"2юн",IF(T41&gt;=$AG$12,"3юн",IF(T41&lt;$AG$12,"б/р"))))))))))</f>
        <v>1</v>
      </c>
      <c r="V41" s="33">
        <v>8</v>
      </c>
      <c r="W41" s="37" t="str">
        <f>VLOOKUP($X41,УЧАСТНИКИ!$A$2:$L$1105,10,FALSE)</f>
        <v>Захарова Т.В.</v>
      </c>
      <c r="X41" s="212" t="s">
        <v>1107</v>
      </c>
      <c r="Y41" s="26">
        <f>A$43</f>
        <v>16</v>
      </c>
      <c r="AA41" s="257"/>
      <c r="AB41" s="257"/>
      <c r="AC41" s="257"/>
      <c r="AD41" s="257"/>
    </row>
    <row r="42" spans="1:35" x14ac:dyDescent="0.2">
      <c r="A42" s="21"/>
      <c r="B42" s="37"/>
      <c r="C42" s="17"/>
      <c r="D42" s="17"/>
      <c r="E42" s="37"/>
      <c r="F42" s="17"/>
      <c r="G42" s="33"/>
      <c r="H42" s="260">
        <v>15</v>
      </c>
      <c r="I42" s="260">
        <v>6</v>
      </c>
      <c r="J42" s="260">
        <v>10</v>
      </c>
      <c r="K42" s="260"/>
      <c r="L42" s="260"/>
      <c r="M42" s="260"/>
      <c r="N42" s="42">
        <f>H42/10</f>
        <v>1.5</v>
      </c>
      <c r="O42" s="42">
        <f>I42/10</f>
        <v>0.6</v>
      </c>
      <c r="P42" s="42">
        <f>J42/10</f>
        <v>1</v>
      </c>
      <c r="Q42" s="42"/>
      <c r="R42" s="42"/>
      <c r="S42" s="42"/>
      <c r="T42" s="41"/>
      <c r="U42" s="22"/>
      <c r="V42" s="33"/>
      <c r="W42" s="37"/>
      <c r="X42" s="212"/>
      <c r="Y42" s="26">
        <f>A$43</f>
        <v>16</v>
      </c>
      <c r="AA42" s="257"/>
      <c r="AB42" s="257"/>
      <c r="AC42" s="257"/>
      <c r="AD42" s="257"/>
    </row>
    <row r="43" spans="1:35" ht="38.25" x14ac:dyDescent="0.2">
      <c r="A43" s="21">
        <f>RANK(T43,$T$13:$T$153,0)</f>
        <v>16</v>
      </c>
      <c r="B43" s="37" t="str">
        <f>VLOOKUP($X43,УЧАСТНИКИ!$A$2:$L$1105,3,FALSE)</f>
        <v>Челноков Константин</v>
      </c>
      <c r="C43" s="17" t="str">
        <f>VLOOKUP($X43,УЧАСТНИКИ!$A$2:$L$1105,4,FALSE)</f>
        <v>01.11.1986</v>
      </c>
      <c r="D43" s="17" t="str">
        <f>VLOOKUP($X43,УЧАСТНИКИ!$A$2:$L$1105,8,FALSE)</f>
        <v>МС</v>
      </c>
      <c r="E43" s="37" t="str">
        <f>VLOOKUP($X43,УЧАСТНИКИ!$A$2:$L$1105,5,FALSE)</f>
        <v>Краснодарский край Карачаево-Черкесская республика</v>
      </c>
      <c r="F43" s="17" t="e">
        <f>VLOOKUP($R43,УЧАСТНИКИ!$A$2:$L$1105,7,FALSE)</f>
        <v>#N/A</v>
      </c>
      <c r="G43" s="33" t="str">
        <f>VLOOKUP($X43,УЧАСТНИКИ!$A$2:$L$1105,11,FALSE)</f>
        <v xml:space="preserve"> ГБУ КК  "РЦСП по легкой атлетике", ГБУ КК "ЦОП по легкой атлетике", РГБУ "ЦСП КЧР"</v>
      </c>
      <c r="H43" s="260"/>
      <c r="I43" s="260">
        <v>703</v>
      </c>
      <c r="J43" s="260">
        <v>689</v>
      </c>
      <c r="K43" s="260"/>
      <c r="L43" s="260"/>
      <c r="M43" s="260"/>
      <c r="N43" s="40" t="s">
        <v>1273</v>
      </c>
      <c r="O43" s="40">
        <f>I43/100</f>
        <v>7.03</v>
      </c>
      <c r="P43" s="40">
        <f>J43/100</f>
        <v>6.89</v>
      </c>
      <c r="Q43" s="40"/>
      <c r="R43" s="40"/>
      <c r="S43" s="40"/>
      <c r="T43" s="41">
        <f>MAX(N43,O43,P43,Q43,R43,S43)</f>
        <v>7.03</v>
      </c>
      <c r="U43" s="22" t="str">
        <f>IF(T43&gt;=$Y$12,"МСМК",IF(T43&gt;=$Z$12,"МС",IF(T43&gt;=$AA$12,"КМС",IF(T43&gt;=$AB$12,"1",IF(T43&gt;=$AC$12,"2",IF(T43&gt;=$AD$12,"3",IF(T43&gt;=$AE$12,"1юн",IF(T43&gt;=$AF$12,"2юн",IF(T43&gt;=$AG$12,"3юн",IF(T43&lt;$AG$12,"б/р"))))))))))</f>
        <v>1</v>
      </c>
      <c r="V43" s="33">
        <v>7</v>
      </c>
      <c r="W43" s="37" t="str">
        <f>VLOOKUP($X43,УЧАСТНИКИ!$A$2:$L$1105,10,FALSE)</f>
        <v xml:space="preserve">Азизьян А.А., Вяльцева В.Г.   </v>
      </c>
      <c r="X43" s="212" t="s">
        <v>1138</v>
      </c>
      <c r="Y43" s="26">
        <f>A$35</f>
        <v>12</v>
      </c>
      <c r="AA43" s="257"/>
      <c r="AB43" s="257"/>
      <c r="AC43" s="257"/>
      <c r="AD43" s="257"/>
    </row>
    <row r="44" spans="1:35" x14ac:dyDescent="0.2">
      <c r="A44" s="21"/>
      <c r="B44" s="37"/>
      <c r="C44" s="17"/>
      <c r="D44" s="17"/>
      <c r="E44" s="37"/>
      <c r="F44" s="17"/>
      <c r="G44" s="33"/>
      <c r="H44" s="260"/>
      <c r="I44" s="260">
        <v>-2</v>
      </c>
      <c r="J44" s="260">
        <v>-8</v>
      </c>
      <c r="K44" s="260"/>
      <c r="L44" s="260"/>
      <c r="M44" s="260"/>
      <c r="N44" s="42"/>
      <c r="O44" s="42">
        <f>I44/10</f>
        <v>-0.2</v>
      </c>
      <c r="P44" s="42">
        <f>J44/10</f>
        <v>-0.8</v>
      </c>
      <c r="Q44" s="42"/>
      <c r="R44" s="42"/>
      <c r="S44" s="42"/>
      <c r="T44" s="41"/>
      <c r="U44" s="22"/>
      <c r="V44" s="33"/>
      <c r="W44" s="37"/>
      <c r="X44" s="212"/>
      <c r="Y44" s="26">
        <f>A$35</f>
        <v>12</v>
      </c>
      <c r="AA44" s="257"/>
      <c r="AB44" s="257"/>
      <c r="AC44" s="257"/>
      <c r="AD44" s="257"/>
    </row>
    <row r="45" spans="1:35" x14ac:dyDescent="0.2">
      <c r="A45" s="21">
        <f>RANK(T45,$T$13:$T$153,0)</f>
        <v>17</v>
      </c>
      <c r="B45" s="37" t="str">
        <f>VLOOKUP($X45,УЧАСТНИКИ!$A$2:$L$1105,3,FALSE)</f>
        <v>Ткач Роман</v>
      </c>
      <c r="C45" s="17" t="str">
        <f>VLOOKUP($X45,УЧАСТНИКИ!$A$2:$L$1105,4,FALSE)</f>
        <v>28.07.1991</v>
      </c>
      <c r="D45" s="17" t="str">
        <f>VLOOKUP($X45,УЧАСТНИКИ!$A$2:$L$1105,8,FALSE)</f>
        <v>КМС</v>
      </c>
      <c r="E45" s="37" t="str">
        <f>VLOOKUP($X45,УЧАСТНИКИ!$A$2:$L$1105,5,FALSE)</f>
        <v xml:space="preserve">Москва </v>
      </c>
      <c r="F45" s="17" t="e">
        <f>VLOOKUP($R45,УЧАСТНИКИ!$A$2:$L$1105,7,FALSE)</f>
        <v>#N/A</v>
      </c>
      <c r="G45" s="33" t="str">
        <f>VLOOKUP($X45,УЧАСТНИКИ!$A$2:$L$1105,11,FALSE)</f>
        <v xml:space="preserve"> -</v>
      </c>
      <c r="H45" s="260"/>
      <c r="I45" s="260">
        <v>696</v>
      </c>
      <c r="J45" s="260"/>
      <c r="K45" s="260"/>
      <c r="L45" s="260"/>
      <c r="M45" s="260"/>
      <c r="N45" s="40" t="s">
        <v>1273</v>
      </c>
      <c r="O45" s="40">
        <f>I45/100</f>
        <v>6.96</v>
      </c>
      <c r="P45" s="40" t="s">
        <v>1273</v>
      </c>
      <c r="Q45" s="40"/>
      <c r="R45" s="40"/>
      <c r="S45" s="40"/>
      <c r="T45" s="41">
        <f>MAX(N45,O45,P45,Q45,R45,S45)</f>
        <v>6.96</v>
      </c>
      <c r="U45" s="22" t="str">
        <f>IF(T45&gt;=$Y$12,"МСМК",IF(T45&gt;=$Z$12,"МС",IF(T45&gt;=$AA$12,"КМС",IF(T45&gt;=$AB$12,"1",IF(T45&gt;=$AC$12,"2",IF(T45&gt;=$AD$12,"3",IF(T45&gt;=$AE$12,"1юн",IF(T45&gt;=$AF$12,"2юн",IF(T45&gt;=$AG$12,"3юн",IF(T45&lt;$AG$12,"б/р"))))))))))</f>
        <v>1</v>
      </c>
      <c r="V45" s="33" t="str">
        <f>VLOOKUP($X45,УЧАСТНИКИ!$A$2:$L$1105,9,FALSE)</f>
        <v>Л</v>
      </c>
      <c r="W45" s="37" t="str">
        <f>VLOOKUP($X45,УЧАСТНИКИ!$A$2:$L$1105,10,FALSE)</f>
        <v>Кудрявцев В.Е.</v>
      </c>
      <c r="X45" s="212" t="s">
        <v>1119</v>
      </c>
      <c r="Y45" s="26">
        <f>A$51</f>
        <v>20</v>
      </c>
      <c r="Z45" s="263"/>
      <c r="AA45" s="44"/>
      <c r="AB45" s="44"/>
      <c r="AC45" s="44"/>
      <c r="AD45" s="44"/>
      <c r="AE45" s="44"/>
      <c r="AF45" s="264"/>
      <c r="AG45" s="44"/>
      <c r="AH45" s="44"/>
      <c r="AI45" s="44"/>
    </row>
    <row r="46" spans="1:35" x14ac:dyDescent="0.2">
      <c r="A46" s="21"/>
      <c r="B46" s="37"/>
      <c r="C46" s="17"/>
      <c r="D46" s="17"/>
      <c r="E46" s="37"/>
      <c r="F46" s="17"/>
      <c r="G46" s="33"/>
      <c r="H46" s="260"/>
      <c r="I46" s="260">
        <v>5</v>
      </c>
      <c r="J46" s="260"/>
      <c r="K46" s="260"/>
      <c r="L46" s="260"/>
      <c r="M46" s="260"/>
      <c r="N46" s="42"/>
      <c r="O46" s="42">
        <f>I46/10</f>
        <v>0.5</v>
      </c>
      <c r="P46" s="42"/>
      <c r="Q46" s="42"/>
      <c r="R46" s="42"/>
      <c r="S46" s="42"/>
      <c r="T46" s="41"/>
      <c r="U46" s="22"/>
      <c r="V46" s="33"/>
      <c r="W46" s="37"/>
      <c r="X46" s="279"/>
      <c r="Y46" s="26">
        <f>A$51</f>
        <v>20</v>
      </c>
      <c r="Z46" s="263"/>
      <c r="AA46" s="44"/>
      <c r="AB46" s="44"/>
      <c r="AC46" s="44"/>
      <c r="AD46" s="44"/>
      <c r="AE46" s="44"/>
      <c r="AF46" s="264"/>
      <c r="AG46" s="44"/>
      <c r="AH46" s="44"/>
      <c r="AI46" s="44"/>
    </row>
    <row r="47" spans="1:35" ht="38.25" x14ac:dyDescent="0.2">
      <c r="A47" s="17">
        <f>RANK(T47,$T$13:$T$153,0)</f>
        <v>18</v>
      </c>
      <c r="B47" s="37" t="str">
        <f>VLOOKUP($X47,УЧАСТНИКИ!$A$2:$L$1105,3,FALSE)</f>
        <v>Бубнов Денис</v>
      </c>
      <c r="C47" s="17" t="str">
        <f>VLOOKUP($X47,УЧАСТНИКИ!$A$2:$L$1105,4,FALSE)</f>
        <v>05.07.2000</v>
      </c>
      <c r="D47" s="17" t="str">
        <f>VLOOKUP($X47,УЧАСТНИКИ!$A$2:$L$1105,8,FALSE)</f>
        <v>КМС</v>
      </c>
      <c r="E47" s="37" t="str">
        <f>VLOOKUP($X47,УЧАСТНИКИ!$A$2:$L$1105,5,FALSE)</f>
        <v xml:space="preserve">Красноярский край </v>
      </c>
      <c r="F47" s="17" t="e">
        <f>VLOOKUP($R47,УЧАСТНИКИ!$A$2:$L$1105,7,FALSE)</f>
        <v>#N/A</v>
      </c>
      <c r="G47" s="33" t="str">
        <f>VLOOKUP($X47,УЧАСТНИКИ!$A$2:$L$1105,11,FALSE)</f>
        <v xml:space="preserve"> КГАУ "РЦСП "Академия летних видов спорта", МАУ "СШОР "Спутник"</v>
      </c>
      <c r="H47" s="260">
        <v>692</v>
      </c>
      <c r="I47" s="260">
        <v>673</v>
      </c>
      <c r="J47" s="260">
        <v>676</v>
      </c>
      <c r="K47" s="260"/>
      <c r="L47" s="260"/>
      <c r="M47" s="260"/>
      <c r="N47" s="40">
        <f>H47/100</f>
        <v>6.92</v>
      </c>
      <c r="O47" s="40">
        <f>I47/100</f>
        <v>6.73</v>
      </c>
      <c r="P47" s="40">
        <f>J47/100</f>
        <v>6.76</v>
      </c>
      <c r="Q47" s="40"/>
      <c r="R47" s="40"/>
      <c r="S47" s="40"/>
      <c r="T47" s="41">
        <f>MAX(N47,O47,P47,Q47,R47,S47)</f>
        <v>6.92</v>
      </c>
      <c r="U47" s="22" t="str">
        <f>IF(T47&gt;=$Y$12,"МСМК",IF(T47&gt;=$Z$12,"МС",IF(T47&gt;=$AA$12,"КМС",IF(T47&gt;=$AB$12,"1",IF(T47&gt;=$AC$12,"2",IF(T47&gt;=$AD$12,"3",IF(T47&gt;=$AE$12,"1юн",IF(T47&gt;=$AF$12,"2юн",IF(T47&gt;=$AG$12,"3юн",IF(T47&lt;$AG$12,"б/р"))))))))))</f>
        <v>1</v>
      </c>
      <c r="V47" s="33" t="s">
        <v>121</v>
      </c>
      <c r="W47" s="37" t="str">
        <f>VLOOKUP($X47,УЧАСТНИКИ!$A$2:$L$1105,10,FALSE)</f>
        <v>Панихин И.И., Мочалов С.С., Мочалова Е.С.</v>
      </c>
      <c r="X47" s="212" t="s">
        <v>1094</v>
      </c>
      <c r="Y47" s="26">
        <f>A$31</f>
        <v>10</v>
      </c>
      <c r="AA47" s="257"/>
      <c r="AB47" s="257"/>
      <c r="AC47" s="257"/>
      <c r="AD47" s="257"/>
    </row>
    <row r="48" spans="1:35" x14ac:dyDescent="0.2">
      <c r="A48" s="21"/>
      <c r="B48" s="37"/>
      <c r="C48" s="17"/>
      <c r="D48" s="17"/>
      <c r="E48" s="37"/>
      <c r="F48" s="17"/>
      <c r="G48" s="33"/>
      <c r="H48" s="260">
        <v>14</v>
      </c>
      <c r="I48" s="260">
        <v>3</v>
      </c>
      <c r="J48" s="260">
        <v>-7</v>
      </c>
      <c r="K48" s="260"/>
      <c r="L48" s="260"/>
      <c r="M48" s="260"/>
      <c r="N48" s="42">
        <f>H48/10</f>
        <v>1.4</v>
      </c>
      <c r="O48" s="42">
        <f>I48/10</f>
        <v>0.3</v>
      </c>
      <c r="P48" s="42">
        <f>J48/10</f>
        <v>-0.7</v>
      </c>
      <c r="Q48" s="42"/>
      <c r="R48" s="42"/>
      <c r="S48" s="42"/>
      <c r="T48" s="41"/>
      <c r="U48" s="22"/>
      <c r="V48" s="33"/>
      <c r="W48" s="37"/>
      <c r="X48" s="212"/>
      <c r="Y48" s="26">
        <f>A$31</f>
        <v>10</v>
      </c>
      <c r="AA48" s="257"/>
      <c r="AB48" s="257"/>
      <c r="AC48" s="257"/>
      <c r="AD48" s="257"/>
    </row>
    <row r="49" spans="1:35" s="43" customFormat="1" x14ac:dyDescent="0.2">
      <c r="A49" s="21">
        <f>RANK(T49,$T$13:$T$153,0)</f>
        <v>18</v>
      </c>
      <c r="B49" s="37" t="str">
        <f>VLOOKUP($X49,УЧАСТНИКИ!$A$2:$L$1105,3,FALSE)</f>
        <v>Босенков Никита</v>
      </c>
      <c r="C49" s="17" t="str">
        <f>VLOOKUP($X49,УЧАСТНИКИ!$A$2:$L$1105,4,FALSE)</f>
        <v>01.09.2001</v>
      </c>
      <c r="D49" s="17" t="str">
        <f>VLOOKUP($X49,УЧАСТНИКИ!$A$2:$L$1105,8,FALSE)</f>
        <v>1</v>
      </c>
      <c r="E49" s="37" t="str">
        <f>VLOOKUP($X49,УЧАСТНИКИ!$A$2:$L$1105,5,FALSE)</f>
        <v xml:space="preserve">Оренбургская область </v>
      </c>
      <c r="F49" s="17" t="e">
        <f>VLOOKUP($R49,УЧАСТНИКИ!$A$2:$L$1105,7,FALSE)</f>
        <v>#N/A</v>
      </c>
      <c r="G49" s="33" t="str">
        <f>VLOOKUP($X49,УЧАСТНИКИ!$A$2:$L$1105,11,FALSE)</f>
        <v xml:space="preserve"> ДЮСШ "Юбилейный"</v>
      </c>
      <c r="H49" s="260">
        <v>692</v>
      </c>
      <c r="I49" s="260">
        <v>675</v>
      </c>
      <c r="J49" s="260"/>
      <c r="K49" s="260"/>
      <c r="L49" s="260"/>
      <c r="M49" s="260"/>
      <c r="N49" s="40">
        <f>H49/100</f>
        <v>6.92</v>
      </c>
      <c r="O49" s="40">
        <f>I49/100</f>
        <v>6.75</v>
      </c>
      <c r="P49" s="40" t="s">
        <v>1273</v>
      </c>
      <c r="Q49" s="40"/>
      <c r="R49" s="40"/>
      <c r="S49" s="40"/>
      <c r="T49" s="41">
        <f>MAX(N49,O49,P49,Q49,R49,S49)</f>
        <v>6.92</v>
      </c>
      <c r="U49" s="22" t="str">
        <f>IF(T49&gt;=$Y$12,"МСМК",IF(T49&gt;=$Z$12,"МС",IF(T49&gt;=$AA$12,"КМС",IF(T49&gt;=$AB$12,"1",IF(T49&gt;=$AC$12,"2",IF(T49&gt;=$AD$12,"3",IF(T49&gt;=$AE$12,"1юн",IF(T49&gt;=$AF$12,"2юн",IF(T49&gt;=$AG$12,"3юн",IF(T49&lt;$AG$12,"б/р"))))))))))</f>
        <v>1</v>
      </c>
      <c r="V49" s="33" t="s">
        <v>121</v>
      </c>
      <c r="W49" s="37" t="str">
        <f>VLOOKUP($X49,УЧАСТНИКИ!$A$2:$L$1105,10,FALSE)</f>
        <v>Бакиров Д.Р.</v>
      </c>
      <c r="X49" s="212" t="s">
        <v>1101</v>
      </c>
      <c r="Y49" s="26">
        <f>A$47</f>
        <v>18</v>
      </c>
      <c r="Z49" s="9"/>
      <c r="AA49" s="257"/>
      <c r="AB49" s="257"/>
      <c r="AC49" s="257"/>
      <c r="AD49" s="257"/>
      <c r="AE49" s="9"/>
      <c r="AF49" s="9"/>
      <c r="AG49" s="9"/>
      <c r="AH49" s="9"/>
      <c r="AI49" s="9"/>
    </row>
    <row r="50" spans="1:35" s="43" customFormat="1" x14ac:dyDescent="0.2">
      <c r="A50" s="21"/>
      <c r="B50" s="37"/>
      <c r="C50" s="17"/>
      <c r="D50" s="17"/>
      <c r="E50" s="37"/>
      <c r="F50" s="17"/>
      <c r="G50" s="33"/>
      <c r="H50" s="260">
        <v>11</v>
      </c>
      <c r="I50" s="260">
        <v>-7</v>
      </c>
      <c r="J50" s="260"/>
      <c r="K50" s="260"/>
      <c r="L50" s="260"/>
      <c r="M50" s="260"/>
      <c r="N50" s="42">
        <f>H50/10</f>
        <v>1.1000000000000001</v>
      </c>
      <c r="O50" s="42">
        <f>I50/10</f>
        <v>-0.7</v>
      </c>
      <c r="P50" s="42"/>
      <c r="Q50" s="42"/>
      <c r="R50" s="42"/>
      <c r="S50" s="42"/>
      <c r="T50" s="41"/>
      <c r="U50" s="22"/>
      <c r="V50" s="33"/>
      <c r="W50" s="37"/>
      <c r="X50" s="212"/>
      <c r="Y50" s="26">
        <f>A$47</f>
        <v>18</v>
      </c>
      <c r="Z50" s="9"/>
      <c r="AA50" s="257"/>
      <c r="AB50" s="257"/>
      <c r="AC50" s="257"/>
      <c r="AD50" s="257"/>
      <c r="AE50" s="9"/>
      <c r="AF50" s="9"/>
      <c r="AG50" s="9"/>
      <c r="AH50" s="9"/>
      <c r="AI50" s="9"/>
    </row>
    <row r="51" spans="1:35" s="43" customFormat="1" ht="38.25" x14ac:dyDescent="0.2">
      <c r="A51" s="17">
        <f>RANK(T51,$T$13:$T$153,0)</f>
        <v>20</v>
      </c>
      <c r="B51" s="37" t="str">
        <f>VLOOKUP($X51,УЧАСТНИКИ!$A$2:$L$1105,3,FALSE)</f>
        <v>Петров Михаил</v>
      </c>
      <c r="C51" s="17" t="str">
        <f>VLOOKUP($X51,УЧАСТНИКИ!$A$2:$L$1105,4,FALSE)</f>
        <v>23.06.2000</v>
      </c>
      <c r="D51" s="17" t="str">
        <f>VLOOKUP($X51,УЧАСТНИКИ!$A$2:$L$1105,8,FALSE)</f>
        <v>1</v>
      </c>
      <c r="E51" s="37" t="str">
        <f>VLOOKUP($X51,УЧАСТНИКИ!$A$2:$L$1105,5,FALSE)</f>
        <v xml:space="preserve">Красноярский край </v>
      </c>
      <c r="F51" s="17" t="e">
        <f>VLOOKUP($R51,УЧАСТНИКИ!$A$2:$L$1105,7,FALSE)</f>
        <v>#N/A</v>
      </c>
      <c r="G51" s="33" t="str">
        <f>VLOOKUP($X51,УЧАСТНИКИ!$A$2:$L$1105,11,FALSE)</f>
        <v xml:space="preserve"> КГАУ "РЦСП "Академия летних видов спорта", МАУ "СШОР "Спутник"</v>
      </c>
      <c r="H51" s="260">
        <v>657</v>
      </c>
      <c r="I51" s="260">
        <v>664</v>
      </c>
      <c r="J51" s="260">
        <v>690</v>
      </c>
      <c r="K51" s="260"/>
      <c r="L51" s="260"/>
      <c r="M51" s="260"/>
      <c r="N51" s="40">
        <f>H51/100</f>
        <v>6.57</v>
      </c>
      <c r="O51" s="40">
        <f>I51/100</f>
        <v>6.64</v>
      </c>
      <c r="P51" s="40">
        <f>J51/100</f>
        <v>6.9</v>
      </c>
      <c r="Q51" s="40"/>
      <c r="R51" s="40"/>
      <c r="S51" s="40"/>
      <c r="T51" s="41">
        <f>MAX(N51,O51,P51,Q51,R51,S51)</f>
        <v>6.9</v>
      </c>
      <c r="U51" s="22" t="str">
        <f>IF(T51&gt;=$Y$12,"МСМК",IF(T51&gt;=$Z$12,"МС",IF(T51&gt;=$AA$12,"КМС",IF(T51&gt;=$AB$12,"1",IF(T51&gt;=$AC$12,"2",IF(T51&gt;=$AD$12,"3",IF(T51&gt;=$AE$12,"1юн",IF(T51&gt;=$AF$12,"2юн",IF(T51&gt;=$AG$12,"3юн",IF(T51&lt;$AG$12,"б/р"))))))))))</f>
        <v>1</v>
      </c>
      <c r="V51" s="33" t="s">
        <v>121</v>
      </c>
      <c r="W51" s="37" t="str">
        <f>VLOOKUP($X51,УЧАСТНИКИ!$A$2:$L$1105,10,FALSE)</f>
        <v>Киреева О.В.</v>
      </c>
      <c r="X51" s="212" t="s">
        <v>1096</v>
      </c>
      <c r="Y51" s="26">
        <f>A$13</f>
        <v>1</v>
      </c>
      <c r="Z51" s="9"/>
      <c r="AA51" s="257"/>
      <c r="AB51" s="257"/>
      <c r="AC51" s="257"/>
      <c r="AD51" s="257"/>
      <c r="AE51" s="9"/>
      <c r="AF51" s="9"/>
      <c r="AG51" s="9"/>
      <c r="AH51" s="9"/>
      <c r="AI51" s="9"/>
    </row>
    <row r="52" spans="1:35" s="43" customFormat="1" x14ac:dyDescent="0.2">
      <c r="A52" s="17"/>
      <c r="B52" s="37"/>
      <c r="C52" s="17"/>
      <c r="D52" s="17"/>
      <c r="E52" s="37"/>
      <c r="F52" s="17"/>
      <c r="G52" s="33"/>
      <c r="H52" s="260">
        <v>5</v>
      </c>
      <c r="I52" s="260">
        <v>-12</v>
      </c>
      <c r="J52" s="260">
        <v>1</v>
      </c>
      <c r="K52" s="260"/>
      <c r="L52" s="260"/>
      <c r="M52" s="260"/>
      <c r="N52" s="42">
        <f>H52/10</f>
        <v>0.5</v>
      </c>
      <c r="O52" s="42">
        <f>I52/10</f>
        <v>-1.2</v>
      </c>
      <c r="P52" s="42">
        <f>J52/10</f>
        <v>0.1</v>
      </c>
      <c r="Q52" s="42"/>
      <c r="R52" s="42"/>
      <c r="S52" s="42"/>
      <c r="T52" s="41"/>
      <c r="U52" s="22"/>
      <c r="V52" s="33"/>
      <c r="W52" s="37"/>
      <c r="X52" s="276"/>
      <c r="Y52" s="26">
        <f>A$13</f>
        <v>1</v>
      </c>
      <c r="Z52" s="9"/>
      <c r="AA52" s="257"/>
      <c r="AB52" s="257"/>
      <c r="AC52" s="257"/>
      <c r="AD52" s="257"/>
      <c r="AE52" s="9"/>
      <c r="AF52" s="9"/>
      <c r="AG52" s="9"/>
      <c r="AH52" s="9"/>
      <c r="AI52" s="9"/>
    </row>
    <row r="53" spans="1:35" s="43" customFormat="1" x14ac:dyDescent="0.2">
      <c r="A53" s="36"/>
      <c r="C53" s="44"/>
      <c r="D53" s="44"/>
      <c r="X53" s="45"/>
      <c r="Y53" s="26"/>
      <c r="Z53" s="263"/>
      <c r="AA53" s="44"/>
      <c r="AB53" s="44"/>
      <c r="AC53" s="44"/>
      <c r="AD53" s="44"/>
      <c r="AF53" s="264"/>
    </row>
    <row r="54" spans="1:35" s="43" customFormat="1" x14ac:dyDescent="0.2">
      <c r="A54" s="46"/>
      <c r="C54" s="44"/>
      <c r="D54" s="44"/>
      <c r="Y54" s="44"/>
      <c r="Z54" s="263"/>
      <c r="AA54" s="44"/>
      <c r="AB54" s="44"/>
      <c r="AC54" s="44"/>
      <c r="AD54" s="44"/>
      <c r="AF54" s="264"/>
    </row>
    <row r="55" spans="1:35" s="43" customFormat="1" x14ac:dyDescent="0.2">
      <c r="A55" s="46"/>
      <c r="C55" s="44"/>
      <c r="D55" s="44"/>
      <c r="X55" s="47"/>
      <c r="Y55" s="44"/>
      <c r="Z55" s="263"/>
      <c r="AA55" s="44"/>
      <c r="AB55" s="44"/>
      <c r="AC55" s="44"/>
      <c r="AD55" s="44"/>
      <c r="AF55" s="264"/>
    </row>
    <row r="56" spans="1:35" s="43" customFormat="1" x14ac:dyDescent="0.2">
      <c r="A56" s="262" t="s">
        <v>179</v>
      </c>
      <c r="B56" s="206"/>
      <c r="C56" s="121"/>
      <c r="D56" s="121"/>
      <c r="E56" s="206"/>
      <c r="F56" s="206"/>
      <c r="G56" s="262" t="s">
        <v>180</v>
      </c>
      <c r="X56" s="48"/>
      <c r="Y56" s="44"/>
      <c r="Z56" s="263"/>
      <c r="AA56" s="44"/>
      <c r="AB56" s="44"/>
      <c r="AC56" s="44"/>
      <c r="AD56" s="44"/>
      <c r="AF56" s="264"/>
    </row>
    <row r="57" spans="1:35" x14ac:dyDescent="0.2">
      <c r="A57" s="262"/>
      <c r="B57" s="206"/>
      <c r="C57" s="121"/>
      <c r="D57" s="121"/>
      <c r="E57" s="206"/>
      <c r="F57" s="206"/>
      <c r="G57" s="262"/>
      <c r="X57" s="26"/>
      <c r="AA57" s="257"/>
      <c r="AB57" s="257"/>
      <c r="AC57" s="257"/>
      <c r="AD57" s="257"/>
    </row>
    <row r="58" spans="1:35" x14ac:dyDescent="0.2">
      <c r="A58" s="262"/>
      <c r="B58" s="206"/>
      <c r="C58" s="121"/>
      <c r="D58" s="121"/>
      <c r="E58" s="206"/>
      <c r="F58" s="206"/>
      <c r="G58" s="262"/>
      <c r="X58" s="48"/>
      <c r="Y58" s="44"/>
      <c r="Z58" s="263"/>
      <c r="AA58" s="257"/>
      <c r="AB58" s="257"/>
      <c r="AC58" s="257"/>
      <c r="AD58" s="257"/>
      <c r="AF58" s="264"/>
    </row>
    <row r="59" spans="1:35" x14ac:dyDescent="0.2">
      <c r="A59" s="262" t="s">
        <v>181</v>
      </c>
      <c r="B59" s="206"/>
      <c r="C59" s="121"/>
      <c r="D59" s="121"/>
      <c r="E59" s="206"/>
      <c r="F59" s="206"/>
      <c r="G59" s="262" t="s">
        <v>182</v>
      </c>
      <c r="AA59" s="257"/>
      <c r="AB59" s="257"/>
      <c r="AC59" s="257"/>
      <c r="AD59" s="257"/>
    </row>
    <row r="60" spans="1:35" x14ac:dyDescent="0.2">
      <c r="C60" s="257"/>
      <c r="D60" s="257"/>
      <c r="AA60" s="257"/>
      <c r="AB60" s="257"/>
      <c r="AC60" s="257"/>
      <c r="AD60" s="257"/>
    </row>
    <row r="61" spans="1:35" x14ac:dyDescent="0.2">
      <c r="C61" s="257"/>
      <c r="D61" s="257"/>
      <c r="AA61" s="257"/>
      <c r="AB61" s="257"/>
      <c r="AC61" s="257"/>
      <c r="AD61" s="257"/>
    </row>
    <row r="62" spans="1:35" x14ac:dyDescent="0.2">
      <c r="C62" s="257"/>
      <c r="D62" s="257"/>
      <c r="AA62" s="257"/>
      <c r="AB62" s="257"/>
      <c r="AC62" s="257"/>
      <c r="AD62" s="257"/>
    </row>
    <row r="63" spans="1:35" x14ac:dyDescent="0.2">
      <c r="C63" s="257"/>
      <c r="D63" s="257"/>
      <c r="AA63" s="257"/>
      <c r="AB63" s="257"/>
      <c r="AC63" s="257"/>
      <c r="AD63" s="257"/>
    </row>
    <row r="64" spans="1:35" x14ac:dyDescent="0.2">
      <c r="C64" s="257"/>
      <c r="D64" s="257"/>
      <c r="AA64" s="257"/>
      <c r="AB64" s="257"/>
      <c r="AC64" s="257"/>
      <c r="AD64" s="257"/>
    </row>
    <row r="65" spans="3:30" x14ac:dyDescent="0.2">
      <c r="C65" s="257"/>
      <c r="D65" s="257"/>
      <c r="AA65" s="257"/>
      <c r="AB65" s="257"/>
      <c r="AC65" s="257"/>
      <c r="AD65" s="257"/>
    </row>
    <row r="66" spans="3:30" x14ac:dyDescent="0.2">
      <c r="C66" s="257"/>
      <c r="D66" s="257"/>
      <c r="AA66" s="257"/>
      <c r="AB66" s="257"/>
      <c r="AC66" s="257"/>
      <c r="AD66" s="257"/>
    </row>
    <row r="67" spans="3:30" x14ac:dyDescent="0.2">
      <c r="C67" s="257"/>
      <c r="D67" s="257"/>
      <c r="AA67" s="257"/>
      <c r="AB67" s="257"/>
      <c r="AC67" s="257"/>
      <c r="AD67" s="257"/>
    </row>
    <row r="68" spans="3:30" x14ac:dyDescent="0.2">
      <c r="C68" s="257"/>
      <c r="D68" s="257"/>
      <c r="AA68" s="257"/>
      <c r="AB68" s="257"/>
      <c r="AC68" s="257"/>
      <c r="AD68" s="257"/>
    </row>
    <row r="69" spans="3:30" x14ac:dyDescent="0.2">
      <c r="C69" s="257"/>
      <c r="D69" s="257"/>
      <c r="AA69" s="257"/>
      <c r="AB69" s="257"/>
      <c r="AC69" s="257"/>
      <c r="AD69" s="257"/>
    </row>
    <row r="70" spans="3:30" x14ac:dyDescent="0.2">
      <c r="C70" s="257"/>
      <c r="D70" s="257"/>
      <c r="AA70" s="257"/>
      <c r="AB70" s="257"/>
      <c r="AC70" s="257"/>
      <c r="AD70" s="257"/>
    </row>
    <row r="71" spans="3:30" ht="12.75" customHeight="1" x14ac:dyDescent="0.2">
      <c r="C71" s="257"/>
      <c r="D71" s="257"/>
      <c r="AA71" s="257"/>
      <c r="AB71" s="257"/>
      <c r="AC71" s="257"/>
      <c r="AD71" s="257"/>
    </row>
    <row r="72" spans="3:30" ht="12.75" customHeight="1" x14ac:dyDescent="0.2">
      <c r="C72" s="257"/>
      <c r="D72" s="257"/>
      <c r="AA72" s="257"/>
      <c r="AB72" s="257"/>
      <c r="AC72" s="257"/>
      <c r="AD72" s="257"/>
    </row>
    <row r="73" spans="3:30" x14ac:dyDescent="0.2">
      <c r="C73" s="257"/>
      <c r="D73" s="257"/>
      <c r="AA73" s="257"/>
      <c r="AB73" s="257"/>
      <c r="AC73" s="257"/>
      <c r="AD73" s="257"/>
    </row>
    <row r="74" spans="3:30" x14ac:dyDescent="0.2">
      <c r="C74" s="257"/>
      <c r="D74" s="257"/>
      <c r="AA74" s="257"/>
      <c r="AB74" s="257"/>
      <c r="AC74" s="257"/>
      <c r="AD74" s="257"/>
    </row>
  </sheetData>
  <sortState ref="A13:AI52">
    <sortCondition ref="Y13:Y52"/>
  </sortState>
  <mergeCells count="19">
    <mergeCell ref="U11:U12"/>
    <mergeCell ref="C11:C12"/>
    <mergeCell ref="A11:A12"/>
    <mergeCell ref="A1:W1"/>
    <mergeCell ref="A2:W2"/>
    <mergeCell ref="A4:W4"/>
    <mergeCell ref="A3:W3"/>
    <mergeCell ref="B11:B12"/>
    <mergeCell ref="A5:W5"/>
    <mergeCell ref="A6:W6"/>
    <mergeCell ref="A7:W7"/>
    <mergeCell ref="E11:E12"/>
    <mergeCell ref="W11:W12"/>
    <mergeCell ref="D11:D12"/>
    <mergeCell ref="F11:F12"/>
    <mergeCell ref="N11:S11"/>
    <mergeCell ref="V11:V12"/>
    <mergeCell ref="G11:G12"/>
    <mergeCell ref="T11:T12"/>
  </mergeCells>
  <phoneticPr fontId="1" type="noConversion"/>
  <printOptions horizontalCentered="1"/>
  <pageMargins left="0.25" right="0.25" top="0.75" bottom="0.75" header="0.3" footer="0.3"/>
  <pageSetup paperSize="9"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>
    <tabColor indexed="40"/>
  </sheetPr>
  <dimension ref="A1:AI66"/>
  <sheetViews>
    <sheetView topLeftCell="A10" zoomScale="110" zoomScaleNormal="110" zoomScaleSheetLayoutView="70" workbookViewId="0">
      <selection activeCell="A29" sqref="A29"/>
    </sheetView>
  </sheetViews>
  <sheetFormatPr defaultColWidth="9.140625" defaultRowHeight="12.75" outlineLevelCol="1" x14ac:dyDescent="0.2"/>
  <cols>
    <col min="1" max="1" width="6.28515625" style="24" customWidth="1"/>
    <col min="2" max="2" width="20.140625" style="9" customWidth="1"/>
    <col min="3" max="3" width="9.28515625" style="13" bestFit="1" customWidth="1"/>
    <col min="4" max="4" width="8.140625" style="13" customWidth="1"/>
    <col min="5" max="5" width="23" style="9" customWidth="1"/>
    <col min="6" max="6" width="6.7109375" style="9" hidden="1" customWidth="1"/>
    <col min="7" max="7" width="24.140625" style="9" customWidth="1"/>
    <col min="8" max="13" width="7.7109375" style="9" hidden="1" customWidth="1" outlineLevel="1"/>
    <col min="14" max="14" width="5.42578125" style="9" customWidth="1" collapsed="1"/>
    <col min="15" max="19" width="5.42578125" style="9" customWidth="1"/>
    <col min="20" max="20" width="7.42578125" style="9" customWidth="1"/>
    <col min="21" max="21" width="8" style="9" customWidth="1"/>
    <col min="22" max="22" width="7" style="9" customWidth="1"/>
    <col min="23" max="23" width="24.5703125" style="9" customWidth="1"/>
    <col min="24" max="24" width="8" style="9" hidden="1" customWidth="1" outlineLevel="1"/>
    <col min="25" max="26" width="6.5703125" style="9" hidden="1" customWidth="1" outlineLevel="1"/>
    <col min="27" max="32" width="9.140625" style="13" hidden="1" customWidth="1" outlineLevel="1"/>
    <col min="33" max="33" width="9.140625" style="9" hidden="1" customWidth="1" outlineLevel="1"/>
    <col min="34" max="34" width="11.42578125" style="9" customWidth="1" collapsed="1"/>
    <col min="35" max="35" width="3.5703125" style="9" customWidth="1"/>
    <col min="36" max="16384" width="9.140625" style="9"/>
  </cols>
  <sheetData>
    <row r="1" spans="1:33" x14ac:dyDescent="0.2">
      <c r="A1" s="309" t="str">
        <f>Name_1</f>
        <v>МИНИСТЕРСТВО ФИЗИЧЕСКОЙ КУЛЬТУРЫ И СПОРТА РОССИЙСКОЙ ФЕДЕРАЦИИ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AA1" s="9"/>
      <c r="AB1" s="10"/>
      <c r="AC1" s="11"/>
      <c r="AD1" s="9"/>
      <c r="AE1" s="9"/>
      <c r="AF1" s="9"/>
    </row>
    <row r="2" spans="1:33" x14ac:dyDescent="0.2">
      <c r="A2" s="309" t="str">
        <f>Name_2</f>
        <v>ВСЕРОССИЙСКАЯ ФЕДЕРАЦИЯ ЛЕГКОЙ АТЛЕТИКИ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AA2" s="9"/>
      <c r="AB2" s="10"/>
      <c r="AC2" s="11"/>
      <c r="AD2" s="9"/>
      <c r="AE2" s="9"/>
      <c r="AF2" s="9"/>
    </row>
    <row r="3" spans="1:33" hidden="1" x14ac:dyDescent="0.2">
      <c r="A3" s="309" t="str">
        <f>Name_3</f>
        <v>МИНИСТЕРСТВО ФИЗИЧЕСКОЙ КУЛЬТУРЫ И СПОРТА КРАСНОДАРСКОГО КРАЯ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AA3" s="9"/>
      <c r="AB3" s="10"/>
      <c r="AC3" s="11"/>
      <c r="AD3" s="9"/>
      <c r="AE3" s="9"/>
      <c r="AF3" s="9"/>
    </row>
    <row r="4" spans="1:33" hidden="1" x14ac:dyDescent="0.2">
      <c r="A4" s="309" t="str">
        <f>Name_6</f>
        <v>ФЕДЕРАЦИЯ ЛЕГКОЙ АТЛЕТИКИ КРАСНОДАРСКОГО КРАЯ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AA4" s="9"/>
      <c r="AB4" s="10"/>
      <c r="AC4" s="11"/>
      <c r="AD4" s="9"/>
      <c r="AE4" s="9"/>
      <c r="AF4" s="9"/>
    </row>
    <row r="5" spans="1:33" ht="15.75" x14ac:dyDescent="0.2">
      <c r="A5" s="310" t="str">
        <f>Name_4</f>
        <v>КОМАНДНЫЙ ЧЕМПИОНАТ РОССИИ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AB5" s="10"/>
      <c r="AC5" s="11"/>
    </row>
    <row r="6" spans="1:33" ht="15.75" x14ac:dyDescent="0.2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AB6" s="10"/>
      <c r="AC6" s="11"/>
    </row>
    <row r="7" spans="1:33" ht="15.75" x14ac:dyDescent="0.2">
      <c r="A7" s="308" t="s">
        <v>16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AB7" s="10"/>
      <c r="AC7" s="11"/>
    </row>
    <row r="8" spans="1:33" ht="12.75" customHeight="1" x14ac:dyDescent="0.2">
      <c r="A8" s="18" t="str">
        <f>d_4</f>
        <v>МУЖЧИНЫ</v>
      </c>
      <c r="B8" s="18"/>
      <c r="D8" s="151"/>
      <c r="E8" s="15"/>
      <c r="I8" s="13"/>
      <c r="J8" s="13"/>
      <c r="K8" s="13"/>
      <c r="L8" s="13"/>
      <c r="M8" s="13"/>
      <c r="O8" s="17"/>
      <c r="P8" s="19"/>
      <c r="Q8" s="24"/>
      <c r="R8" s="24"/>
      <c r="S8" s="24"/>
      <c r="T8" s="13"/>
      <c r="U8" s="13"/>
      <c r="X8" s="9" t="s">
        <v>48</v>
      </c>
      <c r="AB8" s="10"/>
      <c r="AC8" s="11"/>
    </row>
    <row r="9" spans="1:33" ht="12.75" customHeight="1" x14ac:dyDescent="0.2">
      <c r="A9" s="15" t="s">
        <v>143</v>
      </c>
      <c r="B9" s="15"/>
      <c r="D9" s="151"/>
      <c r="E9" s="151"/>
      <c r="F9" s="30"/>
      <c r="G9" s="19"/>
      <c r="H9" s="152"/>
      <c r="I9" s="25"/>
      <c r="J9" s="25"/>
      <c r="K9" s="25"/>
      <c r="L9" s="151"/>
      <c r="M9" s="25"/>
      <c r="N9" s="19"/>
      <c r="O9" s="32"/>
      <c r="P9" s="19"/>
      <c r="U9" s="32"/>
      <c r="W9" s="19" t="str">
        <f>d_7</f>
        <v>г. Сочи, Адлерский район, ул. Ленина СК "Юность"</v>
      </c>
      <c r="AB9" s="10"/>
      <c r="AC9" s="11"/>
    </row>
    <row r="10" spans="1:33" s="23" customFormat="1" ht="13.5" thickBot="1" x14ac:dyDescent="0.25">
      <c r="A10" s="67" t="s">
        <v>173</v>
      </c>
      <c r="C10" s="49"/>
      <c r="D10" s="188"/>
      <c r="E10" s="188"/>
      <c r="F10" s="182"/>
      <c r="G10" s="187"/>
      <c r="H10" s="188"/>
      <c r="I10" s="185"/>
      <c r="J10" s="185"/>
      <c r="K10" s="185"/>
      <c r="L10" s="188"/>
      <c r="M10" s="185"/>
      <c r="N10" s="187"/>
      <c r="O10" s="186"/>
      <c r="P10" s="187"/>
      <c r="Q10" s="184"/>
      <c r="R10" s="184"/>
      <c r="S10" s="181" t="s">
        <v>76</v>
      </c>
      <c r="U10" s="183" t="str">
        <f>d_1</f>
        <v>04.09.2019г.</v>
      </c>
      <c r="V10" s="245" t="str">
        <f>диск!P5</f>
        <v>16:30</v>
      </c>
      <c r="W10" s="187" t="str">
        <f>d_6</f>
        <v>t° +26 вл. 61%</v>
      </c>
      <c r="AA10" s="49"/>
      <c r="AB10" s="49"/>
      <c r="AC10" s="49"/>
      <c r="AD10" s="49"/>
      <c r="AE10" s="49"/>
      <c r="AF10" s="49"/>
    </row>
    <row r="11" spans="1:33" s="23" customFormat="1" ht="10.5" customHeight="1" thickBot="1" x14ac:dyDescent="0.25">
      <c r="A11" s="323" t="s">
        <v>19</v>
      </c>
      <c r="B11" s="312" t="s">
        <v>49</v>
      </c>
      <c r="C11" s="312" t="s">
        <v>17</v>
      </c>
      <c r="D11" s="312" t="s">
        <v>10</v>
      </c>
      <c r="E11" s="312" t="s">
        <v>78</v>
      </c>
      <c r="F11" s="316" t="s">
        <v>80</v>
      </c>
      <c r="G11" s="319" t="s">
        <v>104</v>
      </c>
      <c r="H11" s="160"/>
      <c r="I11" s="160"/>
      <c r="J11" s="160"/>
      <c r="K11" s="160"/>
      <c r="L11" s="160"/>
      <c r="M11" s="160"/>
      <c r="N11" s="325" t="s">
        <v>20</v>
      </c>
      <c r="O11" s="326"/>
      <c r="P11" s="326"/>
      <c r="Q11" s="326"/>
      <c r="R11" s="326"/>
      <c r="S11" s="327"/>
      <c r="T11" s="328" t="s">
        <v>21</v>
      </c>
      <c r="U11" s="319" t="s">
        <v>101</v>
      </c>
      <c r="V11" s="319" t="s">
        <v>13</v>
      </c>
      <c r="W11" s="314" t="s">
        <v>102</v>
      </c>
      <c r="Y11" s="35" t="s">
        <v>90</v>
      </c>
      <c r="Z11" s="35" t="s">
        <v>91</v>
      </c>
      <c r="AA11" s="35" t="s">
        <v>92</v>
      </c>
      <c r="AB11" s="35">
        <v>1</v>
      </c>
      <c r="AC11" s="35">
        <v>2</v>
      </c>
      <c r="AD11" s="35" t="s">
        <v>36</v>
      </c>
      <c r="AE11" s="35" t="s">
        <v>93</v>
      </c>
      <c r="AF11" s="35" t="s">
        <v>94</v>
      </c>
      <c r="AG11" s="35" t="s">
        <v>95</v>
      </c>
    </row>
    <row r="12" spans="1:33" s="23" customFormat="1" ht="17.45" customHeight="1" thickBot="1" x14ac:dyDescent="0.25">
      <c r="A12" s="324"/>
      <c r="B12" s="313"/>
      <c r="C12" s="313"/>
      <c r="D12" s="313"/>
      <c r="E12" s="313"/>
      <c r="F12" s="317"/>
      <c r="G12" s="320"/>
      <c r="H12" s="267"/>
      <c r="I12" s="267"/>
      <c r="J12" s="267"/>
      <c r="K12" s="267"/>
      <c r="L12" s="267"/>
      <c r="M12" s="267"/>
      <c r="N12" s="268">
        <v>1</v>
      </c>
      <c r="O12" s="268">
        <v>2</v>
      </c>
      <c r="P12" s="268">
        <v>3</v>
      </c>
      <c r="Q12" s="269">
        <v>4</v>
      </c>
      <c r="R12" s="269">
        <v>5</v>
      </c>
      <c r="S12" s="269">
        <v>6</v>
      </c>
      <c r="T12" s="329"/>
      <c r="U12" s="320"/>
      <c r="V12" s="320"/>
      <c r="W12" s="315"/>
      <c r="Y12" s="270">
        <v>63</v>
      </c>
      <c r="Z12" s="270">
        <v>54</v>
      </c>
      <c r="AA12" s="270">
        <v>48</v>
      </c>
      <c r="AB12" s="270">
        <v>42</v>
      </c>
      <c r="AC12" s="270">
        <v>36</v>
      </c>
      <c r="AD12" s="270">
        <v>30</v>
      </c>
      <c r="AE12" s="271"/>
      <c r="AF12" s="271"/>
      <c r="AG12" s="272"/>
    </row>
    <row r="13" spans="1:33" ht="38.25" x14ac:dyDescent="0.2">
      <c r="A13" s="17">
        <f t="shared" ref="A13:A21" si="0">RANK(T13,$T$12:$T$90,0)</f>
        <v>1</v>
      </c>
      <c r="B13" s="37" t="str">
        <f>VLOOKUP($X13,УЧАСТНИКИ!$A$2:$L$1105,3,FALSE)</f>
        <v>Худяков Алексей</v>
      </c>
      <c r="C13" s="17" t="str">
        <f>VLOOKUP($X13,УЧАСТНИКИ!$A$2:$L$1105,4,FALSE)</f>
        <v>31.03.1995</v>
      </c>
      <c r="D13" s="17" t="str">
        <f>VLOOKUP($X13,УЧАСТНИКИ!$A$2:$L$1105,8,FALSE)</f>
        <v>МСМК</v>
      </c>
      <c r="E13" s="37" t="str">
        <f>VLOOKUP($X13,УЧАСТНИКИ!$A$2:$L$1105,5,FALSE)</f>
        <v>Москва Нижегородская область</v>
      </c>
      <c r="F13" s="17" t="e">
        <f>VLOOKUP($R13,УЧАСТНИКИ!$A$2:$L$1105,7,FALSE)</f>
        <v>#N/A</v>
      </c>
      <c r="G13" s="33" t="str">
        <f>VLOOKUP($X13,УЧАСТНИКИ!$A$2:$L$1105,11,FALSE)</f>
        <v>ВС ГБУ "ЦОП по легкой атлетике" Москомспорта, МБУ  КСШОР №1</v>
      </c>
      <c r="H13" s="258">
        <v>5983</v>
      </c>
      <c r="I13" s="258">
        <v>5823</v>
      </c>
      <c r="J13" s="258">
        <v>6185</v>
      </c>
      <c r="K13" s="258"/>
      <c r="L13" s="258">
        <v>6080</v>
      </c>
      <c r="M13" s="259"/>
      <c r="N13" s="40">
        <f>H13/100</f>
        <v>59.83</v>
      </c>
      <c r="O13" s="40">
        <f>I13/100</f>
        <v>58.23</v>
      </c>
      <c r="P13" s="40">
        <f>J13/100</f>
        <v>61.85</v>
      </c>
      <c r="Q13" s="40" t="s">
        <v>1273</v>
      </c>
      <c r="R13" s="40">
        <f>L13/100</f>
        <v>60.8</v>
      </c>
      <c r="S13" s="40" t="s">
        <v>1273</v>
      </c>
      <c r="T13" s="41">
        <f t="shared" ref="T13:T21" si="1">MAX(N13,O13,P13,Q13,R13,S13)</f>
        <v>61.85</v>
      </c>
      <c r="U13" s="22" t="str">
        <f t="shared" ref="U13:U21" si="2">IF(T13&gt;=$Y$12,"МСМК",IF(T13&gt;=$Z$12,"МС",IF(T13&gt;=$AA$12,"КМС",IF(T13&gt;=$AB$12,"1",IF(T13&gt;=$AC$12,"2",IF(T13&gt;=$AD$12,"3",IF(T13&gt;=$AE$12,"1юн",IF(T13&gt;=$AF$12,"2юн",IF(T13&gt;=$AG$12,"3юн",IF(T13&lt;$AG$12,"б/р"))))))))))</f>
        <v>МС</v>
      </c>
      <c r="V13" s="33" t="s">
        <v>1274</v>
      </c>
      <c r="W13" s="37" t="str">
        <f>VLOOKUP($X13,УЧАСТНИКИ!$A$2:$L$1105,10,FALSE)</f>
        <v>Запольский Д.В., Пестрецова С.Н., Садов М.В.</v>
      </c>
      <c r="X13" s="212" t="s">
        <v>105</v>
      </c>
      <c r="AA13" s="257"/>
      <c r="AB13" s="257"/>
      <c r="AC13" s="257"/>
      <c r="AD13" s="257"/>
      <c r="AE13" s="257"/>
      <c r="AF13" s="257"/>
    </row>
    <row r="14" spans="1:33" ht="25.5" x14ac:dyDescent="0.2">
      <c r="A14" s="17">
        <f t="shared" si="0"/>
        <v>2</v>
      </c>
      <c r="B14" s="37" t="str">
        <f>VLOOKUP($X14,УЧАСТНИКИ!$A$2:$L$1105,3,FALSE)</f>
        <v>Бутенко Виктор</v>
      </c>
      <c r="C14" s="17" t="str">
        <f>VLOOKUP($X14,УЧАСТНИКИ!$A$2:$L$1105,4,FALSE)</f>
        <v>10.03.1993</v>
      </c>
      <c r="D14" s="17" t="str">
        <f>VLOOKUP($X14,УЧАСТНИКИ!$A$2:$L$1105,8,FALSE)</f>
        <v>МСМК</v>
      </c>
      <c r="E14" s="37" t="str">
        <f>VLOOKUP($X14,УЧАСТНИКИ!$A$2:$L$1105,5,FALSE)</f>
        <v xml:space="preserve">Москва </v>
      </c>
      <c r="F14" s="17" t="e">
        <f>VLOOKUP($R14,УЧАСТНИКИ!$A$2:$L$1105,7,FALSE)</f>
        <v>#N/A</v>
      </c>
      <c r="G14" s="33" t="str">
        <f>VLOOKUP($X14,УЧАСТНИКИ!$A$2:$L$1105,11,FALSE)</f>
        <v>ВС ГБУ "ЦОП по легкой атлетике" Москомспорта</v>
      </c>
      <c r="H14" s="260">
        <v>6040</v>
      </c>
      <c r="I14" s="260">
        <v>6157</v>
      </c>
      <c r="J14" s="260"/>
      <c r="K14" s="260"/>
      <c r="L14" s="260"/>
      <c r="M14" s="261"/>
      <c r="N14" s="40">
        <f>H14/100</f>
        <v>60.4</v>
      </c>
      <c r="O14" s="40">
        <f>I14/100</f>
        <v>61.57</v>
      </c>
      <c r="P14" s="40" t="s">
        <v>1273</v>
      </c>
      <c r="Q14" s="40" t="s">
        <v>1273</v>
      </c>
      <c r="R14" s="40" t="s">
        <v>1273</v>
      </c>
      <c r="S14" s="40" t="s">
        <v>1273</v>
      </c>
      <c r="T14" s="41">
        <f t="shared" si="1"/>
        <v>61.57</v>
      </c>
      <c r="U14" s="22" t="str">
        <f t="shared" si="2"/>
        <v>МС</v>
      </c>
      <c r="V14" s="33" t="s">
        <v>121</v>
      </c>
      <c r="W14" s="37" t="str">
        <f>VLOOKUP($X14,УЧАСТНИКИ!$A$2:$L$1105,10,FALSE)</f>
        <v>Запольский Д.В., Пестрецова С.Н., Моргачев В.Н.</v>
      </c>
      <c r="X14" s="212" t="s">
        <v>40</v>
      </c>
      <c r="AA14" s="257"/>
      <c r="AB14" s="257"/>
      <c r="AC14" s="257"/>
      <c r="AD14" s="257"/>
      <c r="AE14" s="257"/>
      <c r="AF14" s="257"/>
    </row>
    <row r="15" spans="1:33" ht="38.25" x14ac:dyDescent="0.2">
      <c r="A15" s="17">
        <f t="shared" si="0"/>
        <v>3</v>
      </c>
      <c r="B15" s="37" t="str">
        <f>VLOOKUP($X15,УЧАСТНИКИ!$A$2:$L$1105,3,FALSE)</f>
        <v>Сидорченко Глеб</v>
      </c>
      <c r="C15" s="17" t="str">
        <f>VLOOKUP($X15,УЧАСТНИКИ!$A$2:$L$1105,4,FALSE)</f>
        <v>15.06.1986</v>
      </c>
      <c r="D15" s="17" t="str">
        <f>VLOOKUP($X15,УЧАСТНИКИ!$A$2:$L$1105,8,FALSE)</f>
        <v>МС</v>
      </c>
      <c r="E15" s="37" t="str">
        <f>VLOOKUP($X15,УЧАСТНИКИ!$A$2:$L$1105,5,FALSE)</f>
        <v>Москва Ставропольский край</v>
      </c>
      <c r="F15" s="17" t="e">
        <f>VLOOKUP($R15,УЧАСТНИКИ!$A$2:$L$1105,7,FALSE)</f>
        <v>#N/A</v>
      </c>
      <c r="G15" s="33" t="str">
        <f>VLOOKUP($X15,УЧАСТНИКИ!$A$2:$L$1105,11,FALSE)</f>
        <v xml:space="preserve"> ГБУ "СШОР "Луч" Москомспорта, ГБУ СК "РЦСП"</v>
      </c>
      <c r="H15" s="260">
        <v>5773</v>
      </c>
      <c r="I15" s="260">
        <v>5807</v>
      </c>
      <c r="J15" s="260">
        <v>5650</v>
      </c>
      <c r="K15" s="260">
        <v>5630</v>
      </c>
      <c r="L15" s="260">
        <v>5860</v>
      </c>
      <c r="M15" s="260">
        <v>5757</v>
      </c>
      <c r="N15" s="40">
        <f>H15/100</f>
        <v>57.73</v>
      </c>
      <c r="O15" s="40">
        <f>I15/100</f>
        <v>58.07</v>
      </c>
      <c r="P15" s="40">
        <f>J15/100</f>
        <v>56.5</v>
      </c>
      <c r="Q15" s="40">
        <f>K15/100</f>
        <v>56.3</v>
      </c>
      <c r="R15" s="40">
        <f>L15/100</f>
        <v>58.6</v>
      </c>
      <c r="S15" s="40">
        <f>M15/100</f>
        <v>57.57</v>
      </c>
      <c r="T15" s="41">
        <f t="shared" si="1"/>
        <v>58.6</v>
      </c>
      <c r="U15" s="22" t="str">
        <f t="shared" si="2"/>
        <v>МС</v>
      </c>
      <c r="V15" s="33" t="s">
        <v>1275</v>
      </c>
      <c r="W15" s="37" t="str">
        <f>VLOOKUP($X15,УЧАСТНИКИ!$A$2:$L$1105,10,FALSE)</f>
        <v>Ганеев Л.Р., Крохмалёв А.В.</v>
      </c>
      <c r="X15" s="212" t="s">
        <v>1106</v>
      </c>
      <c r="AA15" s="257"/>
      <c r="AB15" s="257"/>
      <c r="AC15" s="257"/>
      <c r="AD15" s="257"/>
      <c r="AE15" s="257"/>
      <c r="AF15" s="257"/>
    </row>
    <row r="16" spans="1:33" ht="38.25" x14ac:dyDescent="0.2">
      <c r="A16" s="17">
        <f t="shared" si="0"/>
        <v>4</v>
      </c>
      <c r="B16" s="37" t="str">
        <f>VLOOKUP($X16,УЧАСТНИКИ!$A$2:$L$1105,3,FALSE)</f>
        <v>Седюк Николай</v>
      </c>
      <c r="C16" s="17" t="str">
        <f>VLOOKUP($X16,УЧАСТНИКИ!$A$2:$L$1105,4,FALSE)</f>
        <v>29.04.1988</v>
      </c>
      <c r="D16" s="17" t="str">
        <f>VLOOKUP($X16,УЧАСТНИКИ!$A$2:$L$1105,8,FALSE)</f>
        <v>МСМК</v>
      </c>
      <c r="E16" s="37" t="str">
        <f>VLOOKUP($X16,УЧАСТНИКИ!$A$2:$L$1105,5,FALSE)</f>
        <v>Москва Нижегородская область</v>
      </c>
      <c r="F16" s="17" t="e">
        <f>VLOOKUP($R16,УЧАСТНИКИ!$A$2:$L$1105,7,FALSE)</f>
        <v>#N/A</v>
      </c>
      <c r="G16" s="33" t="str">
        <f>VLOOKUP($X16,УЧАСТНИКИ!$A$2:$L$1105,11,FALSE)</f>
        <v>Динамо ГБУ "СШОР "Луч" Москомспорта, МБУ   КСШОР №1</v>
      </c>
      <c r="H16" s="260"/>
      <c r="I16" s="260">
        <v>5826</v>
      </c>
      <c r="J16" s="260">
        <v>5852</v>
      </c>
      <c r="K16" s="260">
        <v>5853</v>
      </c>
      <c r="L16" s="260"/>
      <c r="M16" s="260">
        <v>5455</v>
      </c>
      <c r="N16" s="40" t="s">
        <v>1273</v>
      </c>
      <c r="O16" s="40">
        <f>I16/100</f>
        <v>58.26</v>
      </c>
      <c r="P16" s="40">
        <f>J16/100</f>
        <v>58.52</v>
      </c>
      <c r="Q16" s="40">
        <f>K16/100</f>
        <v>58.53</v>
      </c>
      <c r="R16" s="40" t="s">
        <v>1273</v>
      </c>
      <c r="S16" s="40">
        <f>M16/100</f>
        <v>54.55</v>
      </c>
      <c r="T16" s="41">
        <f t="shared" si="1"/>
        <v>58.53</v>
      </c>
      <c r="U16" s="22" t="str">
        <f t="shared" si="2"/>
        <v>МС</v>
      </c>
      <c r="V16" s="33" t="s">
        <v>121</v>
      </c>
      <c r="W16" s="37" t="str">
        <f>VLOOKUP($X16,УЧАСТНИКИ!$A$2:$L$1105,10,FALSE)</f>
        <v>Садов М.В., Коптюх И.Н.</v>
      </c>
      <c r="X16" s="212" t="s">
        <v>1146</v>
      </c>
      <c r="AA16" s="257"/>
      <c r="AB16" s="257"/>
      <c r="AC16" s="257"/>
      <c r="AD16" s="257"/>
      <c r="AE16" s="257"/>
      <c r="AF16" s="257"/>
    </row>
    <row r="17" spans="1:35" ht="38.25" x14ac:dyDescent="0.2">
      <c r="A17" s="17">
        <f t="shared" si="0"/>
        <v>5</v>
      </c>
      <c r="B17" s="37" t="str">
        <f>VLOOKUP($X17,УЧАСТНИКИ!$A$2:$L$1105,3,FALSE)</f>
        <v>Добренький Александр</v>
      </c>
      <c r="C17" s="17" t="str">
        <f>VLOOKUP($X17,УЧАСТНИКИ!$A$2:$L$1105,4,FALSE)</f>
        <v>11.03.1994</v>
      </c>
      <c r="D17" s="17" t="str">
        <f>VLOOKUP($X17,УЧАСТНИКИ!$A$2:$L$1105,8,FALSE)</f>
        <v>МС</v>
      </c>
      <c r="E17" s="37" t="str">
        <f>VLOOKUP($X17,УЧАСТНИКИ!$A$2:$L$1105,5,FALSE)</f>
        <v>Московская область Кабардино-Балкарская республика</v>
      </c>
      <c r="F17" s="17" t="e">
        <f>VLOOKUP($R17,УЧАСТНИКИ!$A$2:$L$1105,7,FALSE)</f>
        <v>#N/A</v>
      </c>
      <c r="G17" s="33" t="str">
        <f>VLOOKUP($X17,УЧАСТНИКИ!$A$2:$L$1105,11,FALSE)</f>
        <v xml:space="preserve"> ГБУ МО "ЦСП ОВС", МБУ ФСО "СШОР "Авангард", ГКУ "ЦСП СК КБР"</v>
      </c>
      <c r="H17" s="260">
        <v>5126</v>
      </c>
      <c r="I17" s="260"/>
      <c r="J17" s="260"/>
      <c r="K17" s="260">
        <v>5202</v>
      </c>
      <c r="L17" s="260">
        <v>5642</v>
      </c>
      <c r="M17" s="260">
        <v>5603</v>
      </c>
      <c r="N17" s="40">
        <f>H17/100</f>
        <v>51.26</v>
      </c>
      <c r="O17" s="40" t="s">
        <v>1273</v>
      </c>
      <c r="P17" s="40" t="s">
        <v>1273</v>
      </c>
      <c r="Q17" s="40">
        <f>K17/100</f>
        <v>52.02</v>
      </c>
      <c r="R17" s="40">
        <f>L17/100</f>
        <v>56.42</v>
      </c>
      <c r="S17" s="40">
        <f>M17/100</f>
        <v>56.03</v>
      </c>
      <c r="T17" s="41">
        <f t="shared" si="1"/>
        <v>56.42</v>
      </c>
      <c r="U17" s="22" t="str">
        <f t="shared" si="2"/>
        <v>МС</v>
      </c>
      <c r="V17" s="33" t="s">
        <v>1317</v>
      </c>
      <c r="W17" s="37" t="str">
        <f>VLOOKUP($X17,УЧАСТНИКИ!$A$2:$L$1105,10,FALSE)</f>
        <v>Жуков А.А., Артамонов А.О.</v>
      </c>
      <c r="X17" s="212" t="s">
        <v>112</v>
      </c>
      <c r="AA17" s="257"/>
      <c r="AB17" s="257"/>
      <c r="AC17" s="257"/>
      <c r="AD17" s="257"/>
      <c r="AE17" s="257"/>
      <c r="AF17" s="257"/>
    </row>
    <row r="18" spans="1:35" ht="25.5" x14ac:dyDescent="0.2">
      <c r="A18" s="17">
        <f t="shared" si="0"/>
        <v>6</v>
      </c>
      <c r="B18" s="37" t="str">
        <f>VLOOKUP($X18,УЧАСТНИКИ!$A$2:$L$1105,3,FALSE)</f>
        <v>Сысоев Алексей</v>
      </c>
      <c r="C18" s="17" t="str">
        <f>VLOOKUP($X18,УЧАСТНИКИ!$A$2:$L$1105,4,FALSE)</f>
        <v>08.03.1985</v>
      </c>
      <c r="D18" s="17" t="str">
        <f>VLOOKUP($X18,УЧАСТНИКИ!$A$2:$L$1105,8,FALSE)</f>
        <v>МСМК</v>
      </c>
      <c r="E18" s="37" t="str">
        <f>VLOOKUP($X18,УЧАСТНИКИ!$A$2:$L$1105,5,FALSE)</f>
        <v xml:space="preserve">Москва </v>
      </c>
      <c r="F18" s="17" t="e">
        <f>VLOOKUP($R18,УЧАСТНИКИ!$A$2:$L$1105,7,FALSE)</f>
        <v>#N/A</v>
      </c>
      <c r="G18" s="33" t="str">
        <f>VLOOKUP($X18,УЧАСТНИКИ!$A$2:$L$1105,11,FALSE)</f>
        <v xml:space="preserve"> ГБУ "ЦОП по легкой атлетике" Москомспорта</v>
      </c>
      <c r="H18" s="260">
        <v>5224</v>
      </c>
      <c r="I18" s="260">
        <v>5313</v>
      </c>
      <c r="J18" s="260">
        <v>5360</v>
      </c>
      <c r="K18" s="260">
        <v>5380</v>
      </c>
      <c r="L18" s="260">
        <v>5147</v>
      </c>
      <c r="M18" s="260"/>
      <c r="N18" s="40">
        <f>H18/100</f>
        <v>52.24</v>
      </c>
      <c r="O18" s="40">
        <f>I18/100</f>
        <v>53.13</v>
      </c>
      <c r="P18" s="40">
        <f>J18/100</f>
        <v>53.6</v>
      </c>
      <c r="Q18" s="40">
        <f>K18/100</f>
        <v>53.8</v>
      </c>
      <c r="R18" s="40">
        <f>L18/100</f>
        <v>51.47</v>
      </c>
      <c r="S18" s="40" t="s">
        <v>1273</v>
      </c>
      <c r="T18" s="41">
        <f t="shared" si="1"/>
        <v>53.8</v>
      </c>
      <c r="U18" s="22" t="str">
        <f t="shared" si="2"/>
        <v>КМС</v>
      </c>
      <c r="V18" s="33" t="s">
        <v>121</v>
      </c>
      <c r="W18" s="37" t="str">
        <f>VLOOKUP($X18,УЧАСТНИКИ!$A$2:$L$1105,10,FALSE)</f>
        <v>Васильев С.В.</v>
      </c>
      <c r="X18" s="212" t="s">
        <v>1118</v>
      </c>
      <c r="AA18" s="257"/>
      <c r="AB18" s="257"/>
      <c r="AC18" s="257"/>
      <c r="AD18" s="257"/>
      <c r="AE18" s="257"/>
      <c r="AF18" s="257"/>
    </row>
    <row r="19" spans="1:35" x14ac:dyDescent="0.2">
      <c r="A19" s="17">
        <f t="shared" si="0"/>
        <v>7</v>
      </c>
      <c r="B19" s="37" t="str">
        <f>VLOOKUP($X19,УЧАСТНИКИ!$A$2:$L$1105,3,FALSE)</f>
        <v>Семенов Геннадий</v>
      </c>
      <c r="C19" s="17" t="str">
        <f>VLOOKUP($X19,УЧАСТНИКИ!$A$2:$L$1105,4,FALSE)</f>
        <v>05.08.1997</v>
      </c>
      <c r="D19" s="17" t="str">
        <f>VLOOKUP($X19,УЧАСТНИКИ!$A$2:$L$1105,8,FALSE)</f>
        <v>КМС</v>
      </c>
      <c r="E19" s="37" t="str">
        <f>VLOOKUP($X19,УЧАСТНИКИ!$A$2:$L$1105,5,FALSE)</f>
        <v xml:space="preserve">Владимирская область </v>
      </c>
      <c r="F19" s="17" t="e">
        <f>VLOOKUP($R19,УЧАСТНИКИ!$A$2:$L$1105,7,FALSE)</f>
        <v>#N/A</v>
      </c>
      <c r="G19" s="33" t="str">
        <f>VLOOKUP($X19,УЧАСТНИКИ!$A$2:$L$1105,11,FALSE)</f>
        <v xml:space="preserve"> МБУ "СШОР №4"</v>
      </c>
      <c r="H19" s="260">
        <v>4768</v>
      </c>
      <c r="I19" s="260">
        <v>4800</v>
      </c>
      <c r="J19" s="260"/>
      <c r="K19" s="260">
        <v>4833</v>
      </c>
      <c r="L19" s="260"/>
      <c r="M19" s="260"/>
      <c r="N19" s="40">
        <f>H19/100</f>
        <v>47.68</v>
      </c>
      <c r="O19" s="40">
        <f>I19/100</f>
        <v>48</v>
      </c>
      <c r="P19" s="40" t="s">
        <v>1273</v>
      </c>
      <c r="Q19" s="40">
        <f>K19/100</f>
        <v>48.33</v>
      </c>
      <c r="R19" s="40" t="s">
        <v>1273</v>
      </c>
      <c r="S19" s="40" t="s">
        <v>1273</v>
      </c>
      <c r="T19" s="41">
        <f t="shared" si="1"/>
        <v>48.33</v>
      </c>
      <c r="U19" s="22" t="str">
        <f t="shared" si="2"/>
        <v>КМС</v>
      </c>
      <c r="V19" s="33">
        <v>14</v>
      </c>
      <c r="W19" s="37" t="str">
        <f>VLOOKUP($X19,УЧАСТНИКИ!$A$2:$L$1105,10,FALSE)</f>
        <v>Харченко А.Б., Котов С.В.</v>
      </c>
      <c r="X19" s="212" t="s">
        <v>1160</v>
      </c>
      <c r="AA19" s="257"/>
      <c r="AB19" s="257"/>
      <c r="AC19" s="257"/>
      <c r="AD19" s="257"/>
      <c r="AE19" s="257"/>
      <c r="AF19" s="257"/>
    </row>
    <row r="20" spans="1:35" ht="38.25" x14ac:dyDescent="0.2">
      <c r="A20" s="17">
        <f t="shared" si="0"/>
        <v>8</v>
      </c>
      <c r="B20" s="37" t="str">
        <f>VLOOKUP($X20,УЧАСТНИКИ!$A$2:$L$1105,3,FALSE)</f>
        <v>Кислица Алексей</v>
      </c>
      <c r="C20" s="17" t="str">
        <f>VLOOKUP($X20,УЧАСТНИКИ!$A$2:$L$1105,4,FALSE)</f>
        <v>06.07.1999</v>
      </c>
      <c r="D20" s="17" t="str">
        <f>VLOOKUP($X20,УЧАСТНИКИ!$A$2:$L$1105,8,FALSE)</f>
        <v>МС</v>
      </c>
      <c r="E20" s="37" t="str">
        <f>VLOOKUP($X20,УЧАСТНИКИ!$A$2:$L$1105,5,FALSE)</f>
        <v xml:space="preserve">Краснодарский край </v>
      </c>
      <c r="F20" s="17" t="e">
        <f>VLOOKUP($R20,УЧАСТНИКИ!$A$2:$L$1105,7,FALSE)</f>
        <v>#N/A</v>
      </c>
      <c r="G20" s="33" t="str">
        <f>VLOOKUP($X20,УЧАСТНИКИ!$A$2:$L$1105,11,FALSE)</f>
        <v xml:space="preserve"> ГБУ КК  "РЦСП по легкой атлетике", ГБУ КК "ЦОП по легкой атлетике"</v>
      </c>
      <c r="H20" s="260">
        <v>4662</v>
      </c>
      <c r="I20" s="260">
        <v>4601</v>
      </c>
      <c r="J20" s="260"/>
      <c r="K20" s="260"/>
      <c r="L20" s="260">
        <v>4818</v>
      </c>
      <c r="M20" s="260">
        <v>4557</v>
      </c>
      <c r="N20" s="40">
        <f>H20/100</f>
        <v>46.62</v>
      </c>
      <c r="O20" s="40">
        <f>I20/100</f>
        <v>46.01</v>
      </c>
      <c r="P20" s="40" t="s">
        <v>1273</v>
      </c>
      <c r="Q20" s="40" t="s">
        <v>1273</v>
      </c>
      <c r="R20" s="40">
        <f>L20/100</f>
        <v>48.18</v>
      </c>
      <c r="S20" s="40">
        <f>M20/100</f>
        <v>45.57</v>
      </c>
      <c r="T20" s="41">
        <f t="shared" si="1"/>
        <v>48.18</v>
      </c>
      <c r="U20" s="22" t="str">
        <f t="shared" si="2"/>
        <v>КМС</v>
      </c>
      <c r="V20" s="33">
        <v>13</v>
      </c>
      <c r="W20" s="37" t="str">
        <f>VLOOKUP($X20,УЧАСТНИКИ!$A$2:$L$1105,10,FALSE)</f>
        <v>Синицын А.В., Левин М.А.</v>
      </c>
      <c r="X20" s="212" t="s">
        <v>1124</v>
      </c>
      <c r="AA20" s="257"/>
      <c r="AB20" s="257"/>
      <c r="AC20" s="257"/>
      <c r="AD20" s="257"/>
      <c r="AE20" s="257"/>
      <c r="AF20" s="257"/>
    </row>
    <row r="21" spans="1:35" x14ac:dyDescent="0.2">
      <c r="A21" s="17">
        <f t="shared" si="0"/>
        <v>9</v>
      </c>
      <c r="B21" s="37" t="str">
        <f>VLOOKUP($X21,УЧАСТНИКИ!$A$2:$L$1105,3,FALSE)</f>
        <v>Боклашов Андрей</v>
      </c>
      <c r="C21" s="17" t="str">
        <f>VLOOKUP($X21,УЧАСТНИКИ!$A$2:$L$1105,4,FALSE)</f>
        <v>10.04.1996</v>
      </c>
      <c r="D21" s="17" t="str">
        <f>VLOOKUP($X21,УЧАСТНИКИ!$A$2:$L$1105,8,FALSE)</f>
        <v>КМС</v>
      </c>
      <c r="E21" s="37" t="str">
        <f>VLOOKUP($X21,УЧАСТНИКИ!$A$2:$L$1105,5,FALSE)</f>
        <v xml:space="preserve">Воронежская область </v>
      </c>
      <c r="F21" s="17" t="e">
        <f>VLOOKUP($R21,УЧАСТНИКИ!$A$2:$L$1105,7,FALSE)</f>
        <v>#N/A</v>
      </c>
      <c r="G21" s="33" t="str">
        <f>VLOOKUP($X21,УЧАСТНИКИ!$A$2:$L$1105,11,FALSE)</f>
        <v xml:space="preserve"> МБУ "СШОР №5"</v>
      </c>
      <c r="H21" s="260">
        <v>4610</v>
      </c>
      <c r="I21" s="260">
        <v>4568</v>
      </c>
      <c r="J21" s="260">
        <v>4634</v>
      </c>
      <c r="K21" s="260"/>
      <c r="L21" s="260"/>
      <c r="M21" s="260"/>
      <c r="N21" s="40">
        <f>H21/100</f>
        <v>46.1</v>
      </c>
      <c r="O21" s="40">
        <f>I21/100</f>
        <v>45.68</v>
      </c>
      <c r="P21" s="40">
        <f>J21/100</f>
        <v>46.34</v>
      </c>
      <c r="Q21" s="40"/>
      <c r="R21" s="40"/>
      <c r="S21" s="40"/>
      <c r="T21" s="41">
        <f t="shared" si="1"/>
        <v>46.34</v>
      </c>
      <c r="U21" s="22" t="str">
        <f t="shared" si="2"/>
        <v>1</v>
      </c>
      <c r="V21" s="33">
        <v>12</v>
      </c>
      <c r="W21" s="37" t="str">
        <f>VLOOKUP($X21,УЧАСТНИКИ!$A$2:$L$1105,10,FALSE)</f>
        <v>Исаев А.Н.</v>
      </c>
      <c r="X21" s="212" t="s">
        <v>1164</v>
      </c>
      <c r="AA21" s="257"/>
      <c r="AB21" s="257"/>
      <c r="AC21" s="257"/>
      <c r="AD21" s="257"/>
      <c r="AE21" s="257"/>
      <c r="AF21" s="257"/>
    </row>
    <row r="22" spans="1:35" s="43" customFormat="1" ht="13.15" customHeight="1" x14ac:dyDescent="0.2">
      <c r="A22" s="50"/>
      <c r="B22" s="51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4"/>
      <c r="O22" s="54"/>
      <c r="P22" s="54"/>
      <c r="Q22" s="54"/>
      <c r="R22" s="54"/>
      <c r="S22" s="54"/>
      <c r="T22" s="54"/>
      <c r="U22" s="52"/>
      <c r="V22" s="52"/>
      <c r="W22" s="52"/>
      <c r="Y22" s="44"/>
      <c r="Z22" s="263"/>
      <c r="AA22" s="44"/>
      <c r="AB22" s="44"/>
      <c r="AC22" s="44"/>
      <c r="AD22" s="44"/>
      <c r="AE22" s="44"/>
      <c r="AF22" s="44"/>
      <c r="AH22" s="264"/>
      <c r="AI22" s="44"/>
    </row>
    <row r="23" spans="1:35" s="43" customFormat="1" ht="13.15" customHeight="1" x14ac:dyDescent="0.2">
      <c r="A23" s="50"/>
      <c r="B23" s="51"/>
      <c r="C23" s="52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4"/>
      <c r="O23" s="54"/>
      <c r="P23" s="54"/>
      <c r="Q23" s="54"/>
      <c r="R23" s="54"/>
      <c r="S23" s="54"/>
      <c r="T23" s="54"/>
      <c r="U23" s="52"/>
      <c r="V23" s="52"/>
      <c r="W23" s="52"/>
      <c r="X23" s="45"/>
      <c r="Y23" s="44"/>
      <c r="Z23" s="263"/>
      <c r="AA23" s="44"/>
      <c r="AB23" s="44"/>
      <c r="AC23" s="44"/>
      <c r="AD23" s="44"/>
      <c r="AE23" s="44"/>
      <c r="AF23" s="44"/>
      <c r="AH23" s="264"/>
      <c r="AI23" s="44"/>
    </row>
    <row r="24" spans="1:35" s="43" customFormat="1" ht="13.15" customHeight="1" x14ac:dyDescent="0.2">
      <c r="A24" s="50"/>
      <c r="B24" s="51"/>
      <c r="C24" s="52"/>
      <c r="D24" s="52"/>
      <c r="E24" s="52"/>
      <c r="F24" s="52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4"/>
      <c r="R24" s="54"/>
      <c r="S24" s="54"/>
      <c r="T24" s="54"/>
      <c r="U24" s="52"/>
      <c r="V24" s="52"/>
      <c r="W24" s="52"/>
      <c r="Y24" s="44"/>
      <c r="Z24" s="263"/>
      <c r="AA24" s="44"/>
      <c r="AB24" s="44"/>
      <c r="AC24" s="44"/>
      <c r="AD24" s="44"/>
      <c r="AE24" s="44"/>
      <c r="AF24" s="44"/>
      <c r="AH24" s="264"/>
      <c r="AI24" s="44"/>
    </row>
    <row r="25" spans="1:35" s="43" customFormat="1" ht="13.15" customHeight="1" x14ac:dyDescent="0.2">
      <c r="A25" s="262" t="s">
        <v>179</v>
      </c>
      <c r="B25" s="206"/>
      <c r="C25" s="121"/>
      <c r="D25" s="121"/>
      <c r="E25" s="206"/>
      <c r="F25" s="206"/>
      <c r="G25" s="262" t="s">
        <v>180</v>
      </c>
      <c r="H25" s="53"/>
      <c r="I25" s="53"/>
      <c r="J25" s="53"/>
      <c r="K25" s="53"/>
      <c r="L25" s="53"/>
      <c r="M25" s="53"/>
      <c r="N25" s="54"/>
      <c r="O25" s="54"/>
      <c r="P25" s="54"/>
      <c r="Q25" s="54"/>
      <c r="R25" s="54"/>
      <c r="S25" s="54"/>
      <c r="T25" s="54"/>
      <c r="U25" s="52"/>
      <c r="V25" s="52"/>
      <c r="W25" s="52"/>
      <c r="X25" s="45"/>
      <c r="Y25" s="44"/>
      <c r="Z25" s="263"/>
      <c r="AA25" s="44"/>
      <c r="AB25" s="44"/>
      <c r="AC25" s="44"/>
      <c r="AD25" s="44"/>
      <c r="AE25" s="44"/>
      <c r="AF25" s="44"/>
      <c r="AH25" s="264"/>
      <c r="AI25" s="44"/>
    </row>
    <row r="26" spans="1:35" s="43" customFormat="1" ht="13.15" customHeight="1" x14ac:dyDescent="0.2">
      <c r="A26" s="262"/>
      <c r="B26" s="206"/>
      <c r="C26" s="121"/>
      <c r="D26" s="121"/>
      <c r="E26" s="206"/>
      <c r="F26" s="206"/>
      <c r="G26" s="262"/>
      <c r="H26" s="47"/>
      <c r="I26" s="47"/>
      <c r="J26" s="47"/>
      <c r="K26" s="47"/>
      <c r="L26" s="47"/>
      <c r="M26" s="47"/>
      <c r="N26" s="54"/>
      <c r="O26" s="54"/>
      <c r="P26" s="54"/>
      <c r="Q26" s="54"/>
      <c r="R26" s="54"/>
      <c r="S26" s="54"/>
      <c r="T26" s="54"/>
      <c r="U26" s="52"/>
      <c r="V26" s="52"/>
      <c r="W26" s="52"/>
      <c r="Y26" s="44"/>
      <c r="Z26" s="263"/>
      <c r="AA26" s="44"/>
      <c r="AB26" s="44"/>
      <c r="AC26" s="44"/>
      <c r="AD26" s="44"/>
      <c r="AE26" s="44"/>
      <c r="AF26" s="44"/>
      <c r="AH26" s="264"/>
      <c r="AI26" s="44"/>
    </row>
    <row r="27" spans="1:35" s="43" customFormat="1" ht="12.75" customHeight="1" x14ac:dyDescent="0.2">
      <c r="A27" s="262"/>
      <c r="B27" s="206"/>
      <c r="C27" s="121"/>
      <c r="D27" s="121"/>
      <c r="E27" s="206"/>
      <c r="F27" s="206"/>
      <c r="G27" s="262"/>
      <c r="H27" s="47"/>
      <c r="I27" s="47"/>
      <c r="J27" s="47"/>
      <c r="K27" s="47"/>
      <c r="L27" s="47"/>
      <c r="M27" s="47"/>
      <c r="N27" s="54"/>
      <c r="O27" s="54"/>
      <c r="P27" s="54"/>
      <c r="Q27" s="54"/>
      <c r="R27" s="54"/>
      <c r="S27" s="54"/>
      <c r="T27" s="54"/>
      <c r="U27" s="52"/>
      <c r="V27" s="52"/>
      <c r="W27" s="52"/>
      <c r="X27" s="45"/>
      <c r="Y27" s="44"/>
      <c r="Z27" s="263"/>
      <c r="AA27" s="44"/>
      <c r="AB27" s="44"/>
      <c r="AC27" s="44"/>
      <c r="AD27" s="44"/>
      <c r="AE27" s="44"/>
      <c r="AF27" s="44"/>
      <c r="AH27" s="264"/>
      <c r="AI27" s="44"/>
    </row>
    <row r="28" spans="1:35" s="43" customFormat="1" ht="12.75" customHeight="1" x14ac:dyDescent="0.2">
      <c r="A28" s="262" t="s">
        <v>181</v>
      </c>
      <c r="B28" s="206"/>
      <c r="C28" s="121"/>
      <c r="D28" s="121"/>
      <c r="E28" s="206"/>
      <c r="F28" s="206"/>
      <c r="G28" s="262" t="s">
        <v>182</v>
      </c>
      <c r="Y28" s="44"/>
      <c r="Z28" s="263"/>
      <c r="AA28" s="44"/>
      <c r="AB28" s="44"/>
      <c r="AC28" s="44"/>
      <c r="AD28" s="44"/>
      <c r="AE28" s="44"/>
      <c r="AF28" s="44"/>
      <c r="AH28" s="264"/>
    </row>
    <row r="29" spans="1:35" s="43" customFormat="1" ht="12.75" customHeight="1" x14ac:dyDescent="0.2">
      <c r="A29" s="46"/>
      <c r="C29" s="44"/>
      <c r="D29" s="44"/>
      <c r="X29" s="45"/>
      <c r="Y29" s="44"/>
      <c r="Z29" s="263"/>
      <c r="AA29" s="44"/>
      <c r="AB29" s="44"/>
      <c r="AC29" s="44"/>
      <c r="AD29" s="44"/>
      <c r="AE29" s="44"/>
      <c r="AF29" s="44"/>
      <c r="AH29" s="264"/>
    </row>
    <row r="30" spans="1:35" s="43" customFormat="1" ht="12.75" customHeight="1" x14ac:dyDescent="0.2">
      <c r="A30" s="46"/>
      <c r="C30" s="44"/>
      <c r="D30" s="44"/>
      <c r="Y30" s="44"/>
      <c r="Z30" s="263"/>
      <c r="AA30" s="44"/>
      <c r="AB30" s="44"/>
      <c r="AC30" s="44"/>
      <c r="AD30" s="44"/>
      <c r="AE30" s="44"/>
      <c r="AF30" s="44"/>
      <c r="AH30" s="264"/>
    </row>
    <row r="31" spans="1:35" s="43" customFormat="1" ht="12.75" customHeight="1" x14ac:dyDescent="0.2">
      <c r="A31" s="46"/>
      <c r="C31" s="44"/>
      <c r="D31" s="44"/>
      <c r="X31" s="45"/>
      <c r="Y31" s="44"/>
      <c r="Z31" s="263"/>
      <c r="AA31" s="44"/>
      <c r="AB31" s="44"/>
      <c r="AC31" s="44"/>
      <c r="AD31" s="44"/>
      <c r="AE31" s="44"/>
      <c r="AF31" s="44"/>
      <c r="AH31" s="264"/>
    </row>
    <row r="32" spans="1:35" s="43" customFormat="1" ht="12.75" customHeight="1" x14ac:dyDescent="0.2">
      <c r="A32" s="46"/>
      <c r="C32" s="44"/>
      <c r="D32" s="44"/>
      <c r="Y32" s="44"/>
      <c r="Z32" s="263"/>
      <c r="AA32" s="44"/>
      <c r="AB32" s="44"/>
      <c r="AC32" s="44"/>
      <c r="AD32" s="44"/>
      <c r="AE32" s="44"/>
      <c r="AF32" s="44"/>
      <c r="AH32" s="264"/>
    </row>
    <row r="33" spans="1:34" s="43" customFormat="1" ht="12.75" customHeight="1" x14ac:dyDescent="0.2">
      <c r="A33" s="46"/>
      <c r="C33" s="44"/>
      <c r="D33" s="44"/>
      <c r="Y33" s="44"/>
      <c r="Z33" s="263"/>
      <c r="AA33" s="44"/>
      <c r="AB33" s="44"/>
      <c r="AC33" s="44"/>
      <c r="AD33" s="44"/>
      <c r="AE33" s="44"/>
      <c r="AF33" s="44"/>
      <c r="AH33" s="264"/>
    </row>
    <row r="34" spans="1:34" s="43" customFormat="1" ht="12.75" customHeight="1" x14ac:dyDescent="0.2">
      <c r="A34" s="46"/>
      <c r="C34" s="44"/>
      <c r="D34" s="44"/>
      <c r="Y34" s="44"/>
      <c r="Z34" s="263"/>
      <c r="AA34" s="44"/>
      <c r="AB34" s="44"/>
      <c r="AC34" s="44"/>
      <c r="AD34" s="44"/>
      <c r="AE34" s="44"/>
      <c r="AF34" s="44"/>
      <c r="AH34" s="264"/>
    </row>
    <row r="35" spans="1:34" s="43" customFormat="1" ht="12.75" customHeight="1" x14ac:dyDescent="0.2">
      <c r="A35" s="46"/>
      <c r="C35" s="44"/>
      <c r="D35" s="44"/>
      <c r="Y35" s="44"/>
      <c r="Z35" s="263"/>
      <c r="AA35" s="44"/>
      <c r="AB35" s="44"/>
      <c r="AC35" s="44"/>
      <c r="AD35" s="44"/>
      <c r="AE35" s="44"/>
      <c r="AF35" s="44"/>
      <c r="AH35" s="264"/>
    </row>
    <row r="36" spans="1:34" s="43" customFormat="1" ht="12.75" customHeight="1" x14ac:dyDescent="0.2">
      <c r="A36" s="46"/>
      <c r="C36" s="44"/>
      <c r="D36" s="44"/>
      <c r="Y36" s="44"/>
      <c r="Z36" s="263"/>
      <c r="AA36" s="44"/>
      <c r="AB36" s="44"/>
      <c r="AC36" s="44"/>
      <c r="AD36" s="44"/>
      <c r="AE36" s="44"/>
      <c r="AF36" s="44"/>
      <c r="AH36" s="264"/>
    </row>
    <row r="37" spans="1:34" s="43" customFormat="1" ht="12.75" customHeight="1" x14ac:dyDescent="0.2">
      <c r="A37" s="46"/>
      <c r="C37" s="44"/>
      <c r="D37" s="44"/>
      <c r="X37" s="45"/>
      <c r="Y37" s="44"/>
      <c r="Z37" s="263"/>
      <c r="AA37" s="44"/>
      <c r="AB37" s="44"/>
      <c r="AC37" s="44"/>
      <c r="AD37" s="44"/>
      <c r="AE37" s="44"/>
      <c r="AF37" s="44"/>
    </row>
    <row r="38" spans="1:34" s="43" customFormat="1" ht="12.75" customHeight="1" x14ac:dyDescent="0.2">
      <c r="A38" s="46"/>
      <c r="C38" s="44"/>
      <c r="D38" s="44"/>
      <c r="Y38" s="44"/>
      <c r="Z38" s="263"/>
      <c r="AA38" s="44"/>
      <c r="AB38" s="44"/>
      <c r="AC38" s="44"/>
      <c r="AD38" s="44"/>
      <c r="AE38" s="44"/>
      <c r="AF38" s="44"/>
      <c r="AH38" s="264"/>
    </row>
    <row r="39" spans="1:34" s="43" customFormat="1" ht="12.75" customHeight="1" x14ac:dyDescent="0.2">
      <c r="A39" s="46"/>
      <c r="C39" s="44"/>
      <c r="D39" s="44"/>
      <c r="X39" s="45"/>
      <c r="Y39" s="44"/>
      <c r="Z39" s="263"/>
      <c r="AA39" s="44"/>
      <c r="AB39" s="44"/>
      <c r="AC39" s="44"/>
      <c r="AD39" s="44"/>
      <c r="AE39" s="44"/>
      <c r="AF39" s="44"/>
      <c r="AH39" s="264"/>
    </row>
    <row r="40" spans="1:34" s="43" customFormat="1" ht="12.75" customHeight="1" x14ac:dyDescent="0.2">
      <c r="A40" s="46"/>
      <c r="C40" s="44"/>
      <c r="D40" s="44"/>
      <c r="Y40" s="44"/>
      <c r="Z40" s="263"/>
      <c r="AA40" s="44"/>
      <c r="AB40" s="44"/>
      <c r="AC40" s="44"/>
      <c r="AD40" s="44"/>
      <c r="AE40" s="44"/>
      <c r="AF40" s="44"/>
      <c r="AH40" s="264"/>
    </row>
    <row r="41" spans="1:34" s="43" customFormat="1" ht="12.75" customHeight="1" x14ac:dyDescent="0.2">
      <c r="A41" s="46"/>
      <c r="C41" s="44"/>
      <c r="D41" s="44"/>
      <c r="X41" s="45"/>
      <c r="Y41" s="44"/>
      <c r="Z41" s="263"/>
      <c r="AA41" s="44"/>
      <c r="AB41" s="44"/>
      <c r="AC41" s="44"/>
      <c r="AD41" s="44"/>
      <c r="AE41" s="44"/>
      <c r="AF41" s="44"/>
      <c r="AH41" s="264"/>
    </row>
    <row r="42" spans="1:34" s="43" customFormat="1" ht="12.75" customHeight="1" x14ac:dyDescent="0.2">
      <c r="A42" s="46"/>
      <c r="C42" s="44"/>
      <c r="D42" s="44"/>
      <c r="Y42" s="44"/>
      <c r="Z42" s="263"/>
      <c r="AA42" s="44"/>
      <c r="AB42" s="44"/>
      <c r="AC42" s="44"/>
      <c r="AD42" s="44"/>
      <c r="AE42" s="44"/>
      <c r="AF42" s="44"/>
      <c r="AH42" s="264"/>
    </row>
    <row r="43" spans="1:34" s="43" customFormat="1" ht="12.75" customHeight="1" x14ac:dyDescent="0.2">
      <c r="A43" s="46"/>
      <c r="C43" s="44"/>
      <c r="D43" s="44"/>
      <c r="X43" s="45"/>
      <c r="Y43" s="44"/>
      <c r="Z43" s="263"/>
      <c r="AA43" s="44"/>
      <c r="AB43" s="44"/>
      <c r="AC43" s="44"/>
      <c r="AD43" s="44"/>
      <c r="AE43" s="44"/>
      <c r="AF43" s="44"/>
      <c r="AH43" s="264"/>
    </row>
    <row r="44" spans="1:34" s="43" customFormat="1" ht="12.75" customHeight="1" x14ac:dyDescent="0.2">
      <c r="A44" s="46"/>
      <c r="C44" s="44"/>
      <c r="D44" s="44"/>
      <c r="Y44" s="44"/>
      <c r="Z44" s="263"/>
      <c r="AA44" s="44"/>
      <c r="AB44" s="44"/>
      <c r="AC44" s="44"/>
      <c r="AD44" s="44"/>
      <c r="AE44" s="44"/>
      <c r="AF44" s="44"/>
      <c r="AH44" s="264"/>
    </row>
    <row r="45" spans="1:34" s="43" customFormat="1" ht="12.75" customHeight="1" x14ac:dyDescent="0.2">
      <c r="A45" s="46"/>
      <c r="C45" s="44"/>
      <c r="D45" s="44"/>
      <c r="X45" s="45"/>
      <c r="Y45" s="44"/>
      <c r="Z45" s="263"/>
      <c r="AA45" s="44"/>
      <c r="AB45" s="44"/>
      <c r="AC45" s="44"/>
      <c r="AD45" s="44"/>
      <c r="AE45" s="44"/>
      <c r="AF45" s="44"/>
      <c r="AH45" s="264"/>
    </row>
    <row r="46" spans="1:34" s="43" customFormat="1" ht="12.75" customHeight="1" x14ac:dyDescent="0.2">
      <c r="A46" s="46"/>
      <c r="C46" s="44"/>
      <c r="D46" s="44"/>
      <c r="Y46" s="44"/>
      <c r="Z46" s="263"/>
      <c r="AA46" s="44"/>
      <c r="AB46" s="44"/>
      <c r="AC46" s="44"/>
      <c r="AD46" s="44"/>
      <c r="AE46" s="44"/>
      <c r="AF46" s="44"/>
      <c r="AH46" s="264"/>
    </row>
    <row r="47" spans="1:34" s="43" customFormat="1" ht="12.75" customHeight="1" x14ac:dyDescent="0.2">
      <c r="A47" s="46"/>
      <c r="C47" s="44"/>
      <c r="D47" s="44"/>
      <c r="X47" s="47"/>
      <c r="Y47" s="44"/>
      <c r="Z47" s="263"/>
      <c r="AA47" s="44"/>
      <c r="AB47" s="44"/>
      <c r="AC47" s="44"/>
      <c r="AD47" s="44"/>
      <c r="AE47" s="44"/>
      <c r="AF47" s="44"/>
      <c r="AH47" s="264"/>
    </row>
    <row r="48" spans="1:34" s="43" customFormat="1" ht="12.75" customHeight="1" x14ac:dyDescent="0.2">
      <c r="A48" s="46"/>
      <c r="C48" s="44"/>
      <c r="D48" s="44"/>
      <c r="X48" s="48"/>
      <c r="Y48" s="44"/>
      <c r="Z48" s="263"/>
      <c r="AA48" s="44"/>
      <c r="AB48" s="44"/>
      <c r="AC48" s="44"/>
      <c r="AD48" s="44"/>
      <c r="AE48" s="44"/>
      <c r="AF48" s="44"/>
      <c r="AH48" s="264"/>
    </row>
    <row r="49" spans="3:34" ht="12.75" customHeight="1" x14ac:dyDescent="0.2">
      <c r="C49" s="257"/>
      <c r="D49" s="257"/>
      <c r="X49" s="26"/>
      <c r="AA49" s="257"/>
      <c r="AB49" s="257"/>
      <c r="AC49" s="257"/>
      <c r="AD49" s="257"/>
      <c r="AE49" s="257"/>
      <c r="AF49" s="257"/>
    </row>
    <row r="50" spans="3:34" ht="12.75" customHeight="1" x14ac:dyDescent="0.2">
      <c r="C50" s="257"/>
      <c r="D50" s="257"/>
      <c r="X50" s="48"/>
      <c r="Y50" s="44"/>
      <c r="Z50" s="263"/>
      <c r="AA50" s="257"/>
      <c r="AB50" s="257"/>
      <c r="AC50" s="257"/>
      <c r="AD50" s="257"/>
      <c r="AE50" s="257"/>
      <c r="AF50" s="257"/>
      <c r="AH50" s="264"/>
    </row>
    <row r="51" spans="3:34" ht="12.75" customHeight="1" x14ac:dyDescent="0.2">
      <c r="C51" s="257"/>
      <c r="D51" s="257"/>
      <c r="AA51" s="257"/>
      <c r="AB51" s="257"/>
      <c r="AC51" s="257"/>
      <c r="AD51" s="257"/>
      <c r="AE51" s="257"/>
      <c r="AF51" s="257"/>
    </row>
    <row r="52" spans="3:34" ht="12.75" customHeight="1" x14ac:dyDescent="0.2">
      <c r="C52" s="257"/>
      <c r="D52" s="257"/>
      <c r="AA52" s="257"/>
      <c r="AB52" s="257"/>
      <c r="AC52" s="257"/>
      <c r="AD52" s="257"/>
      <c r="AE52" s="257"/>
      <c r="AF52" s="257"/>
    </row>
    <row r="53" spans="3:34" ht="12.75" customHeight="1" x14ac:dyDescent="0.2">
      <c r="C53" s="257"/>
      <c r="D53" s="257"/>
      <c r="AA53" s="257"/>
      <c r="AB53" s="257"/>
      <c r="AC53" s="257"/>
      <c r="AD53" s="257"/>
      <c r="AE53" s="257"/>
      <c r="AF53" s="257"/>
    </row>
    <row r="54" spans="3:34" ht="12.75" customHeight="1" x14ac:dyDescent="0.2">
      <c r="C54" s="257"/>
      <c r="D54" s="257"/>
      <c r="AA54" s="257"/>
      <c r="AB54" s="257"/>
      <c r="AC54" s="257"/>
      <c r="AD54" s="257"/>
      <c r="AE54" s="257"/>
      <c r="AF54" s="257"/>
    </row>
    <row r="55" spans="3:34" ht="12.75" customHeight="1" x14ac:dyDescent="0.2">
      <c r="C55" s="257"/>
      <c r="D55" s="257"/>
      <c r="AA55" s="257"/>
      <c r="AB55" s="257"/>
      <c r="AC55" s="257"/>
      <c r="AD55" s="257"/>
      <c r="AE55" s="257"/>
      <c r="AF55" s="257"/>
    </row>
    <row r="56" spans="3:34" ht="12.75" customHeight="1" x14ac:dyDescent="0.2">
      <c r="C56" s="257"/>
      <c r="D56" s="257"/>
      <c r="AA56" s="257"/>
      <c r="AB56" s="257"/>
      <c r="AC56" s="257"/>
      <c r="AD56" s="257"/>
      <c r="AE56" s="257"/>
      <c r="AF56" s="257"/>
    </row>
    <row r="57" spans="3:34" ht="12.75" customHeight="1" x14ac:dyDescent="0.2">
      <c r="C57" s="257"/>
      <c r="D57" s="257"/>
      <c r="AA57" s="257"/>
      <c r="AB57" s="257"/>
      <c r="AC57" s="257"/>
      <c r="AD57" s="257"/>
      <c r="AE57" s="257"/>
      <c r="AF57" s="257"/>
    </row>
    <row r="58" spans="3:34" ht="12.75" customHeight="1" x14ac:dyDescent="0.2">
      <c r="C58" s="257"/>
      <c r="D58" s="257"/>
      <c r="AA58" s="257"/>
      <c r="AB58" s="257"/>
      <c r="AC58" s="257"/>
      <c r="AD58" s="257"/>
      <c r="AE58" s="257"/>
      <c r="AF58" s="257"/>
    </row>
    <row r="59" spans="3:34" ht="12.75" customHeight="1" x14ac:dyDescent="0.2">
      <c r="C59" s="257"/>
      <c r="D59" s="257"/>
      <c r="AA59" s="257"/>
      <c r="AB59" s="257"/>
      <c r="AC59" s="257"/>
      <c r="AD59" s="257"/>
      <c r="AE59" s="257"/>
      <c r="AF59" s="257"/>
    </row>
    <row r="60" spans="3:34" ht="12.75" customHeight="1" x14ac:dyDescent="0.2">
      <c r="C60" s="257"/>
      <c r="D60" s="257"/>
      <c r="AA60" s="257"/>
      <c r="AB60" s="257"/>
      <c r="AC60" s="257"/>
      <c r="AD60" s="257"/>
      <c r="AE60" s="257"/>
      <c r="AF60" s="257"/>
    </row>
    <row r="61" spans="3:34" ht="12.75" customHeight="1" x14ac:dyDescent="0.2">
      <c r="C61" s="257"/>
      <c r="D61" s="257"/>
      <c r="AA61" s="257"/>
      <c r="AB61" s="257"/>
      <c r="AC61" s="257"/>
      <c r="AD61" s="257"/>
      <c r="AE61" s="257"/>
      <c r="AF61" s="257"/>
    </row>
    <row r="62" spans="3:34" ht="12.75" customHeight="1" x14ac:dyDescent="0.2">
      <c r="C62" s="257"/>
      <c r="D62" s="257"/>
      <c r="AA62" s="257"/>
      <c r="AB62" s="257"/>
      <c r="AC62" s="257"/>
      <c r="AD62" s="257"/>
      <c r="AE62" s="257"/>
      <c r="AF62" s="257"/>
    </row>
    <row r="63" spans="3:34" ht="12.75" customHeight="1" x14ac:dyDescent="0.2">
      <c r="C63" s="257"/>
      <c r="D63" s="257"/>
      <c r="AA63" s="257"/>
      <c r="AB63" s="257"/>
      <c r="AC63" s="257"/>
      <c r="AD63" s="257"/>
      <c r="AE63" s="257"/>
      <c r="AF63" s="257"/>
    </row>
    <row r="64" spans="3:34" ht="12.75" customHeight="1" x14ac:dyDescent="0.2">
      <c r="C64" s="257"/>
      <c r="D64" s="257"/>
      <c r="AA64" s="257"/>
      <c r="AB64" s="257"/>
      <c r="AC64" s="257"/>
      <c r="AD64" s="257"/>
      <c r="AE64" s="257"/>
      <c r="AF64" s="257"/>
    </row>
    <row r="65" spans="3:32" x14ac:dyDescent="0.2">
      <c r="C65" s="257"/>
      <c r="D65" s="257"/>
      <c r="AA65" s="257"/>
      <c r="AB65" s="257"/>
      <c r="AC65" s="257"/>
      <c r="AD65" s="257"/>
      <c r="AE65" s="257"/>
      <c r="AF65" s="257"/>
    </row>
    <row r="66" spans="3:32" x14ac:dyDescent="0.2">
      <c r="C66" s="257"/>
      <c r="D66" s="257"/>
      <c r="AA66" s="257"/>
      <c r="AB66" s="257"/>
      <c r="AC66" s="257"/>
      <c r="AD66" s="257"/>
      <c r="AE66" s="257"/>
      <c r="AF66" s="257"/>
    </row>
  </sheetData>
  <sortState ref="A13:AP21">
    <sortCondition ref="A13"/>
  </sortState>
  <mergeCells count="19">
    <mergeCell ref="T11:T12"/>
    <mergeCell ref="U11:U12"/>
    <mergeCell ref="V11:V12"/>
    <mergeCell ref="W11:W12"/>
    <mergeCell ref="A6:W6"/>
    <mergeCell ref="A7:W7"/>
    <mergeCell ref="A11:A12"/>
    <mergeCell ref="B11:B12"/>
    <mergeCell ref="C11:C12"/>
    <mergeCell ref="D11:D12"/>
    <mergeCell ref="G11:G12"/>
    <mergeCell ref="N11:S11"/>
    <mergeCell ref="E11:E12"/>
    <mergeCell ref="F11:F12"/>
    <mergeCell ref="A1:W1"/>
    <mergeCell ref="A2:W2"/>
    <mergeCell ref="A3:W3"/>
    <mergeCell ref="A5:W5"/>
    <mergeCell ref="A4:W4"/>
  </mergeCells>
  <phoneticPr fontId="1" type="noConversion"/>
  <printOptions horizontalCentered="1"/>
  <pageMargins left="0.25" right="0.25" top="0.75" bottom="0.75" header="0.3" footer="0.3"/>
  <pageSetup paperSize="9" scale="8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tabColor indexed="40"/>
  </sheetPr>
  <dimension ref="A1:AK97"/>
  <sheetViews>
    <sheetView topLeftCell="A11" zoomScale="110" zoomScaleNormal="110" zoomScaleSheetLayoutView="70" workbookViewId="0">
      <selection activeCell="G15" sqref="G15"/>
    </sheetView>
  </sheetViews>
  <sheetFormatPr defaultColWidth="9.140625" defaultRowHeight="12.75" outlineLevelCol="1" x14ac:dyDescent="0.2"/>
  <cols>
    <col min="1" max="1" width="6.28515625" style="24" customWidth="1"/>
    <col min="2" max="2" width="20.140625" style="9" customWidth="1"/>
    <col min="3" max="3" width="10.28515625" style="13" customWidth="1"/>
    <col min="4" max="4" width="8.140625" style="13" customWidth="1"/>
    <col min="5" max="5" width="19.5703125" style="9" customWidth="1"/>
    <col min="6" max="6" width="6.7109375" style="9" hidden="1" customWidth="1"/>
    <col min="7" max="7" width="24.140625" style="9" customWidth="1"/>
    <col min="8" max="13" width="6.5703125" style="9" hidden="1" customWidth="1" outlineLevel="1"/>
    <col min="14" max="14" width="5.28515625" style="9" customWidth="1" collapsed="1"/>
    <col min="15" max="19" width="5.28515625" style="9" customWidth="1"/>
    <col min="20" max="20" width="7.85546875" style="9" customWidth="1"/>
    <col min="21" max="21" width="10.28515625" style="9" customWidth="1"/>
    <col min="22" max="22" width="7" style="9" customWidth="1"/>
    <col min="23" max="23" width="20.42578125" style="9" customWidth="1"/>
    <col min="24" max="24" width="8" style="9" hidden="1" customWidth="1" outlineLevel="1"/>
    <col min="25" max="26" width="6.5703125" style="9" hidden="1" customWidth="1" outlineLevel="1"/>
    <col min="27" max="32" width="6.5703125" style="13" hidden="1" customWidth="1" outlineLevel="1"/>
    <col min="33" max="33" width="6.5703125" style="9" hidden="1" customWidth="1" outlineLevel="1"/>
    <col min="34" max="34" width="11.42578125" style="9" customWidth="1" collapsed="1"/>
    <col min="35" max="35" width="3.5703125" style="9" customWidth="1"/>
    <col min="36" max="16384" width="9.140625" style="9"/>
  </cols>
  <sheetData>
    <row r="1" spans="1:33" x14ac:dyDescent="0.2">
      <c r="A1" s="309" t="str">
        <f>Name_1</f>
        <v>МИНИСТЕРСТВО ФИЗИЧЕСКОЙ КУЛЬТУРЫ И СПОРТА РОССИЙСКОЙ ФЕДЕРАЦИИ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AA1" s="9"/>
      <c r="AB1" s="10"/>
      <c r="AC1" s="11"/>
      <c r="AD1" s="9"/>
      <c r="AE1" s="9"/>
      <c r="AF1" s="9"/>
    </row>
    <row r="2" spans="1:33" x14ac:dyDescent="0.2">
      <c r="A2" s="309" t="str">
        <f>Name_2</f>
        <v>ВСЕРОССИЙСКАЯ ФЕДЕРАЦИЯ ЛЕГКОЙ АТЛЕТИКИ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AA2" s="9"/>
      <c r="AB2" s="10"/>
      <c r="AC2" s="11"/>
      <c r="AD2" s="9"/>
      <c r="AE2" s="9"/>
      <c r="AF2" s="9"/>
    </row>
    <row r="3" spans="1:33" hidden="1" x14ac:dyDescent="0.2">
      <c r="A3" s="309" t="str">
        <f>Name_3</f>
        <v>МИНИСТЕРСТВО ФИЗИЧЕСКОЙ КУЛЬТУРЫ И СПОРТА КРАСНОДАРСКОГО КРАЯ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AA3" s="9"/>
      <c r="AB3" s="10"/>
      <c r="AC3" s="11"/>
      <c r="AD3" s="9"/>
      <c r="AE3" s="9"/>
      <c r="AF3" s="9"/>
    </row>
    <row r="4" spans="1:33" hidden="1" x14ac:dyDescent="0.2">
      <c r="A4" s="309" t="str">
        <f>Name_6</f>
        <v>ФЕДЕРАЦИЯ ЛЕГКОЙ АТЛЕТИКИ КРАСНОДАРСКОГО КРАЯ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AA4" s="9"/>
      <c r="AB4" s="10"/>
      <c r="AC4" s="11"/>
      <c r="AD4" s="9"/>
      <c r="AE4" s="9"/>
      <c r="AF4" s="9"/>
    </row>
    <row r="5" spans="1:33" ht="15.75" x14ac:dyDescent="0.2">
      <c r="A5" s="310" t="str">
        <f>Name_4</f>
        <v>КОМАНДНЫЙ ЧЕМПИОНАТ РОССИИ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AA5" s="9"/>
      <c r="AB5" s="10"/>
      <c r="AC5" s="11"/>
      <c r="AD5" s="9"/>
      <c r="AE5" s="9"/>
      <c r="AF5" s="9"/>
    </row>
    <row r="6" spans="1:33" ht="15.75" x14ac:dyDescent="0.2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AA6" s="9"/>
      <c r="AB6" s="10"/>
      <c r="AC6" s="11"/>
      <c r="AD6" s="9"/>
      <c r="AE6" s="9"/>
      <c r="AF6" s="9"/>
    </row>
    <row r="7" spans="1:33" ht="15.75" x14ac:dyDescent="0.2">
      <c r="A7" s="308" t="s">
        <v>16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AA7" s="9"/>
      <c r="AB7" s="10"/>
      <c r="AC7" s="11"/>
      <c r="AD7" s="9"/>
      <c r="AE7" s="9"/>
      <c r="AF7" s="9"/>
    </row>
    <row r="8" spans="1:33" ht="12.75" customHeight="1" x14ac:dyDescent="0.2">
      <c r="A8" s="18" t="str">
        <f>d_4</f>
        <v>МУЖЧИНЫ</v>
      </c>
      <c r="B8" s="18"/>
      <c r="D8" s="151"/>
      <c r="E8" s="15"/>
      <c r="I8" s="13"/>
      <c r="J8" s="13"/>
      <c r="K8" s="13"/>
      <c r="L8" s="13"/>
      <c r="M8" s="13"/>
      <c r="O8" s="17"/>
      <c r="P8" s="19"/>
      <c r="Q8" s="24"/>
      <c r="R8" s="24"/>
      <c r="S8" s="24"/>
      <c r="T8" s="13"/>
      <c r="U8" s="13"/>
      <c r="X8" s="9" t="s">
        <v>48</v>
      </c>
      <c r="AB8" s="10"/>
      <c r="AC8" s="11"/>
    </row>
    <row r="9" spans="1:33" ht="12.75" customHeight="1" x14ac:dyDescent="0.2">
      <c r="A9" s="15" t="s">
        <v>144</v>
      </c>
      <c r="B9" s="15"/>
      <c r="D9" s="151"/>
      <c r="E9" s="151"/>
      <c r="F9" s="30"/>
      <c r="G9" s="19"/>
      <c r="H9" s="152"/>
      <c r="I9" s="25"/>
      <c r="J9" s="25"/>
      <c r="K9" s="25"/>
      <c r="L9" s="151"/>
      <c r="M9" s="25"/>
      <c r="N9" s="19"/>
      <c r="O9" s="32"/>
      <c r="P9" s="19"/>
      <c r="U9" s="32"/>
      <c r="W9" s="19" t="str">
        <f>d_7</f>
        <v>г. Сочи, Адлерский район, ул. Ленина СК "Юность"</v>
      </c>
      <c r="AB9" s="10"/>
      <c r="AC9" s="11"/>
    </row>
    <row r="10" spans="1:33" s="23" customFormat="1" ht="13.5" thickBot="1" x14ac:dyDescent="0.25">
      <c r="A10" s="67" t="s">
        <v>175</v>
      </c>
      <c r="C10" s="49"/>
      <c r="D10" s="188"/>
      <c r="E10" s="188"/>
      <c r="F10" s="182"/>
      <c r="G10" s="187"/>
      <c r="H10" s="188"/>
      <c r="I10" s="185"/>
      <c r="J10" s="185"/>
      <c r="K10" s="185"/>
      <c r="L10" s="188"/>
      <c r="M10" s="185"/>
      <c r="N10" s="187"/>
      <c r="O10" s="186"/>
      <c r="P10" s="187"/>
      <c r="Q10" s="184"/>
      <c r="R10" s="184"/>
      <c r="S10" s="181" t="s">
        <v>76</v>
      </c>
      <c r="U10" s="183" t="str">
        <f>d_1</f>
        <v>04.09.2019г.</v>
      </c>
      <c r="V10" s="245" t="str">
        <f>копье!P5</f>
        <v>13:30</v>
      </c>
      <c r="W10" s="187" t="str">
        <f>d_6</f>
        <v>t° +26 вл. 61%</v>
      </c>
      <c r="AA10" s="49"/>
      <c r="AB10" s="49"/>
      <c r="AC10" s="49"/>
      <c r="AD10" s="49"/>
      <c r="AE10" s="49"/>
      <c r="AF10" s="49"/>
    </row>
    <row r="11" spans="1:33" s="23" customFormat="1" ht="16.5" customHeight="1" thickBot="1" x14ac:dyDescent="0.25">
      <c r="A11" s="323" t="s">
        <v>19</v>
      </c>
      <c r="B11" s="312" t="s">
        <v>49</v>
      </c>
      <c r="C11" s="312" t="s">
        <v>17</v>
      </c>
      <c r="D11" s="312" t="s">
        <v>10</v>
      </c>
      <c r="E11" s="312" t="s">
        <v>78</v>
      </c>
      <c r="F11" s="316" t="s">
        <v>80</v>
      </c>
      <c r="G11" s="319" t="s">
        <v>104</v>
      </c>
      <c r="H11" s="160"/>
      <c r="I11" s="160"/>
      <c r="J11" s="160"/>
      <c r="K11" s="160"/>
      <c r="L11" s="160"/>
      <c r="M11" s="160"/>
      <c r="N11" s="325" t="s">
        <v>20</v>
      </c>
      <c r="O11" s="326"/>
      <c r="P11" s="326"/>
      <c r="Q11" s="326"/>
      <c r="R11" s="326"/>
      <c r="S11" s="327"/>
      <c r="T11" s="328" t="s">
        <v>21</v>
      </c>
      <c r="U11" s="319" t="s">
        <v>101</v>
      </c>
      <c r="V11" s="319" t="s">
        <v>13</v>
      </c>
      <c r="W11" s="314" t="s">
        <v>102</v>
      </c>
      <c r="Y11" s="35" t="s">
        <v>90</v>
      </c>
      <c r="Z11" s="35" t="s">
        <v>91</v>
      </c>
      <c r="AA11" s="35" t="s">
        <v>92</v>
      </c>
      <c r="AB11" s="35">
        <v>1</v>
      </c>
      <c r="AC11" s="35">
        <v>2</v>
      </c>
      <c r="AD11" s="35" t="s">
        <v>36</v>
      </c>
      <c r="AE11" s="35" t="s">
        <v>93</v>
      </c>
      <c r="AF11" s="35" t="s">
        <v>94</v>
      </c>
      <c r="AG11" s="35" t="s">
        <v>95</v>
      </c>
    </row>
    <row r="12" spans="1:33" s="23" customFormat="1" ht="14.45" customHeight="1" thickBot="1" x14ac:dyDescent="0.25">
      <c r="A12" s="324"/>
      <c r="B12" s="313"/>
      <c r="C12" s="313"/>
      <c r="D12" s="313"/>
      <c r="E12" s="313"/>
      <c r="F12" s="317"/>
      <c r="G12" s="320"/>
      <c r="H12" s="267"/>
      <c r="I12" s="267"/>
      <c r="J12" s="267"/>
      <c r="K12" s="267"/>
      <c r="L12" s="267"/>
      <c r="M12" s="267"/>
      <c r="N12" s="268">
        <v>1</v>
      </c>
      <c r="O12" s="268">
        <v>2</v>
      </c>
      <c r="P12" s="268">
        <v>3</v>
      </c>
      <c r="Q12" s="269">
        <v>4</v>
      </c>
      <c r="R12" s="269">
        <v>5</v>
      </c>
      <c r="S12" s="269">
        <v>6</v>
      </c>
      <c r="T12" s="329"/>
      <c r="U12" s="320"/>
      <c r="V12" s="320"/>
      <c r="W12" s="315"/>
      <c r="Y12" s="270">
        <v>81</v>
      </c>
      <c r="Z12" s="270">
        <v>71</v>
      </c>
      <c r="AA12" s="270">
        <v>64</v>
      </c>
      <c r="AB12" s="270">
        <v>58</v>
      </c>
      <c r="AC12" s="270">
        <v>50</v>
      </c>
      <c r="AD12" s="270">
        <v>43</v>
      </c>
      <c r="AE12" s="270">
        <v>37</v>
      </c>
      <c r="AF12" s="271"/>
      <c r="AG12" s="272"/>
    </row>
    <row r="13" spans="1:33" ht="26.25" customHeight="1" x14ac:dyDescent="0.2">
      <c r="A13" s="17">
        <f t="shared" ref="A13:A21" si="0">RANK(T13,$T$12:$T$90,0)</f>
        <v>1</v>
      </c>
      <c r="B13" s="37" t="str">
        <f>VLOOKUP($X13,УЧАСТНИКИ!$A$2:$L$1105,3,FALSE)</f>
        <v>Тарабин Дмитрий</v>
      </c>
      <c r="C13" s="17" t="str">
        <f>VLOOKUP($X13,УЧАСТНИКИ!$A$2:$L$1105,4,FALSE)</f>
        <v>29.10.1991</v>
      </c>
      <c r="D13" s="17" t="str">
        <f>VLOOKUP($X13,УЧАСТНИКИ!$A$2:$L$1105,8,FALSE)</f>
        <v>МСМК</v>
      </c>
      <c r="E13" s="37" t="str">
        <f>VLOOKUP($X13,УЧАСТНИКИ!$A$2:$L$1105,5,FALSE)</f>
        <v>Краснодарский край Московская область</v>
      </c>
      <c r="F13" s="17" t="e">
        <f>VLOOKUP($R13,УЧАСТНИКИ!$A$2:$L$1105,7,FALSE)</f>
        <v>#N/A</v>
      </c>
      <c r="G13" s="33" t="str">
        <f>VLOOKUP($X13,УЧАСТНИКИ!$A$2:$L$1105,11,FALSE)</f>
        <v>ВС ГБУ КК"РЦСП по легкой атлетике", МАУ "КСШОР"</v>
      </c>
      <c r="H13" s="258">
        <v>7559</v>
      </c>
      <c r="I13" s="258">
        <v>7339</v>
      </c>
      <c r="J13" s="258">
        <v>7295</v>
      </c>
      <c r="K13" s="258">
        <v>7529</v>
      </c>
      <c r="L13" s="258">
        <v>7338</v>
      </c>
      <c r="M13" s="259">
        <v>7118</v>
      </c>
      <c r="N13" s="40">
        <f t="shared" ref="N13:S13" si="1">H13/100</f>
        <v>75.59</v>
      </c>
      <c r="O13" s="40">
        <f t="shared" si="1"/>
        <v>73.39</v>
      </c>
      <c r="P13" s="40">
        <f t="shared" si="1"/>
        <v>72.95</v>
      </c>
      <c r="Q13" s="40">
        <f t="shared" si="1"/>
        <v>75.290000000000006</v>
      </c>
      <c r="R13" s="40">
        <f t="shared" si="1"/>
        <v>73.38</v>
      </c>
      <c r="S13" s="40">
        <f t="shared" si="1"/>
        <v>71.180000000000007</v>
      </c>
      <c r="T13" s="41">
        <f t="shared" ref="T13:T21" si="2">MAX(N13,O13,P13,Q13,R13,S13)</f>
        <v>75.59</v>
      </c>
      <c r="U13" s="22" t="str">
        <f t="shared" ref="U13:U21" si="3">IF(T13&gt;=$Y$12,"МСМК",IF(T13&gt;=$Z$12,"МС",IF(T13&gt;=$AA$12,"КМС",IF(T13&gt;=$AB$12,"1",IF(T13&gt;=$AC$12,"2",IF(T13&gt;=$AD$12,"3",IF(T13&gt;=$AE$12,"1юн",IF(T13&gt;=$AF$12,"2юн",IF(T13&gt;=$AG$12,"3юн",IF(T13&lt;$AG$12,"б/р"))))))))))</f>
        <v>МС</v>
      </c>
      <c r="V13" s="33" t="s">
        <v>1274</v>
      </c>
      <c r="W13" s="37" t="str">
        <f>VLOOKUP($X13,УЧАСТНИКИ!$A$2:$L$1105,10,FALSE)</f>
        <v>Михеев М.Г.</v>
      </c>
      <c r="X13" s="212" t="s">
        <v>1136</v>
      </c>
      <c r="AA13" s="257"/>
      <c r="AB13" s="257"/>
      <c r="AC13" s="257"/>
      <c r="AD13" s="257"/>
      <c r="AE13" s="257"/>
      <c r="AF13" s="257"/>
    </row>
    <row r="14" spans="1:33" ht="38.25" x14ac:dyDescent="0.2">
      <c r="A14" s="17">
        <f t="shared" si="0"/>
        <v>2</v>
      </c>
      <c r="B14" s="37" t="str">
        <f>VLOOKUP($X14,УЧАСТНИКИ!$A$2:$L$1105,3,FALSE)</f>
        <v>Панасенков Владислав</v>
      </c>
      <c r="C14" s="17" t="str">
        <f>VLOOKUP($X14,УЧАСТНИКИ!$A$2:$L$1105,4,FALSE)</f>
        <v>23.05.1996</v>
      </c>
      <c r="D14" s="17" t="str">
        <f>VLOOKUP($X14,УЧАСТНИКИ!$A$2:$L$1105,8,FALSE)</f>
        <v>МС</v>
      </c>
      <c r="E14" s="37" t="str">
        <f>VLOOKUP($X14,УЧАСТНИКИ!$A$2:$L$1105,5,FALSE)</f>
        <v>Московская область Смоленская область</v>
      </c>
      <c r="F14" s="17" t="e">
        <f>VLOOKUP($R14,УЧАСТНИКИ!$A$2:$L$1105,7,FALSE)</f>
        <v>#N/A</v>
      </c>
      <c r="G14" s="33" t="str">
        <f>VLOOKUP($X14,УЧАСТНИКИ!$A$2:$L$1105,11,FALSE)</f>
        <v xml:space="preserve"> ГБУ МО "ЦСП ОВС", СОГБУ "СШОР им.Ф.Т.Михеенко"</v>
      </c>
      <c r="H14" s="260"/>
      <c r="I14" s="260">
        <v>6850</v>
      </c>
      <c r="J14" s="260">
        <v>7125</v>
      </c>
      <c r="K14" s="260"/>
      <c r="L14" s="260">
        <v>6551</v>
      </c>
      <c r="M14" s="261"/>
      <c r="N14" s="40" t="s">
        <v>1273</v>
      </c>
      <c r="O14" s="40">
        <f t="shared" ref="O14:P21" si="4">I14/100</f>
        <v>68.5</v>
      </c>
      <c r="P14" s="40">
        <f t="shared" si="4"/>
        <v>71.25</v>
      </c>
      <c r="Q14" s="40" t="s">
        <v>1273</v>
      </c>
      <c r="R14" s="40">
        <f>L14/100</f>
        <v>65.510000000000005</v>
      </c>
      <c r="S14" s="40" t="s">
        <v>1273</v>
      </c>
      <c r="T14" s="41">
        <f t="shared" si="2"/>
        <v>71.25</v>
      </c>
      <c r="U14" s="22" t="str">
        <f t="shared" si="3"/>
        <v>МС</v>
      </c>
      <c r="V14" s="33" t="s">
        <v>121</v>
      </c>
      <c r="W14" s="37" t="str">
        <f>VLOOKUP($X14,УЧАСТНИКИ!$A$2:$L$1105,10,FALSE)</f>
        <v>Копылов Ю.В.</v>
      </c>
      <c r="X14" s="212" t="s">
        <v>1218</v>
      </c>
      <c r="AA14" s="257"/>
      <c r="AB14" s="257"/>
      <c r="AC14" s="257"/>
      <c r="AD14" s="257"/>
      <c r="AE14" s="257"/>
      <c r="AF14" s="257"/>
    </row>
    <row r="15" spans="1:33" ht="25.5" x14ac:dyDescent="0.2">
      <c r="A15" s="17">
        <f t="shared" si="0"/>
        <v>3</v>
      </c>
      <c r="B15" s="37" t="str">
        <f>VLOOKUP($X15,УЧАСТНИКИ!$A$2:$L$1105,3,FALSE)</f>
        <v>Фоменко Кирилл</v>
      </c>
      <c r="C15" s="17" t="str">
        <f>VLOOKUP($X15,УЧАСТНИКИ!$A$2:$L$1105,4,FALSE)</f>
        <v>06.01.1999</v>
      </c>
      <c r="D15" s="17" t="str">
        <f>VLOOKUP($X15,УЧАСТНИКИ!$A$2:$L$1105,8,FALSE)</f>
        <v>КМС</v>
      </c>
      <c r="E15" s="37" t="str">
        <f>VLOOKUP($X15,УЧАСТНИКИ!$A$2:$L$1105,5,FALSE)</f>
        <v xml:space="preserve">ЮФО (К) </v>
      </c>
      <c r="F15" s="17" t="e">
        <f>VLOOKUP($R15,УЧАСТНИКИ!$A$2:$L$1105,7,FALSE)</f>
        <v>#N/A</v>
      </c>
      <c r="G15" s="33" t="str">
        <f>VLOOKUP($X15,УЧАСТНИКИ!$A$2:$L$1105,11,FALSE)</f>
        <v xml:space="preserve"> ГБУ РК "СШОР по легкой атлетике №1"</v>
      </c>
      <c r="H15" s="260">
        <v>6258</v>
      </c>
      <c r="I15" s="260">
        <v>6481</v>
      </c>
      <c r="J15" s="260">
        <v>6407</v>
      </c>
      <c r="K15" s="260">
        <v>7123</v>
      </c>
      <c r="L15" s="260"/>
      <c r="M15" s="260">
        <v>6851</v>
      </c>
      <c r="N15" s="40">
        <f>H15/100</f>
        <v>62.58</v>
      </c>
      <c r="O15" s="40">
        <f t="shared" si="4"/>
        <v>64.81</v>
      </c>
      <c r="P15" s="40">
        <f t="shared" si="4"/>
        <v>64.069999999999993</v>
      </c>
      <c r="Q15" s="40">
        <f>K15/100</f>
        <v>71.23</v>
      </c>
      <c r="R15" s="40" t="s">
        <v>1273</v>
      </c>
      <c r="S15" s="40">
        <f>M15/100</f>
        <v>68.510000000000005</v>
      </c>
      <c r="T15" s="41">
        <f t="shared" si="2"/>
        <v>71.23</v>
      </c>
      <c r="U15" s="22" t="str">
        <f t="shared" si="3"/>
        <v>МС</v>
      </c>
      <c r="V15" s="33" t="s">
        <v>1275</v>
      </c>
      <c r="W15" s="37" t="str">
        <f>VLOOKUP($X15,УЧАСТНИКИ!$A$2:$L$1105,10,FALSE)</f>
        <v>Тимошенко Н.П., Тимошенко Н.А.</v>
      </c>
      <c r="X15" s="212" t="s">
        <v>1253</v>
      </c>
      <c r="AA15" s="257"/>
      <c r="AB15" s="257"/>
      <c r="AC15" s="257"/>
      <c r="AD15" s="257"/>
      <c r="AE15" s="257"/>
      <c r="AF15" s="257"/>
    </row>
    <row r="16" spans="1:33" ht="38.25" x14ac:dyDescent="0.2">
      <c r="A16" s="17">
        <f t="shared" si="0"/>
        <v>4</v>
      </c>
      <c r="B16" s="37" t="str">
        <f>VLOOKUP($X16,УЧАСТНИКИ!$A$2:$L$1105,3,FALSE)</f>
        <v>Филиппов Иван</v>
      </c>
      <c r="C16" s="17" t="str">
        <f>VLOOKUP($X16,УЧАСТНИКИ!$A$2:$L$1105,4,FALSE)</f>
        <v>26.08.1996</v>
      </c>
      <c r="D16" s="17" t="str">
        <f>VLOOKUP($X16,УЧАСТНИКИ!$A$2:$L$1105,8,FALSE)</f>
        <v>МС</v>
      </c>
      <c r="E16" s="37" t="str">
        <f>VLOOKUP($X16,УЧАСТНИКИ!$A$2:$L$1105,5,FALSE)</f>
        <v>Московская область Смоленская область</v>
      </c>
      <c r="F16" s="17" t="e">
        <f>VLOOKUP($R16,УЧАСТНИКИ!$A$2:$L$1105,7,FALSE)</f>
        <v>#N/A</v>
      </c>
      <c r="G16" s="33" t="str">
        <f>VLOOKUP($X16,УЧАСТНИКИ!$A$2:$L$1105,11,FALSE)</f>
        <v>ВС ГБУ МО "ЦСП ОВС", СОГБУ "СШОР им.Ф.Т.Михеенко"</v>
      </c>
      <c r="H16" s="260">
        <v>6700</v>
      </c>
      <c r="I16" s="260">
        <v>6737</v>
      </c>
      <c r="J16" s="260">
        <v>6882</v>
      </c>
      <c r="K16" s="260"/>
      <c r="L16" s="260">
        <v>6288</v>
      </c>
      <c r="M16" s="260">
        <v>6641</v>
      </c>
      <c r="N16" s="40">
        <f>H16/100</f>
        <v>67</v>
      </c>
      <c r="O16" s="40">
        <f t="shared" si="4"/>
        <v>67.37</v>
      </c>
      <c r="P16" s="40">
        <f t="shared" si="4"/>
        <v>68.819999999999993</v>
      </c>
      <c r="Q16" s="40" t="s">
        <v>1273</v>
      </c>
      <c r="R16" s="40">
        <f>L16/100</f>
        <v>62.88</v>
      </c>
      <c r="S16" s="40">
        <f>M16/100</f>
        <v>66.41</v>
      </c>
      <c r="T16" s="41">
        <f t="shared" si="2"/>
        <v>68.819999999999993</v>
      </c>
      <c r="U16" s="22" t="str">
        <f t="shared" si="3"/>
        <v>КМС</v>
      </c>
      <c r="V16" s="33" t="s">
        <v>121</v>
      </c>
      <c r="W16" s="37" t="str">
        <f>VLOOKUP($X16,УЧАСТНИКИ!$A$2:$L$1105,10,FALSE)</f>
        <v>Копылов Ю.В.</v>
      </c>
      <c r="X16" s="212" t="s">
        <v>1223</v>
      </c>
      <c r="AA16" s="257"/>
      <c r="AB16" s="257"/>
      <c r="AC16" s="257"/>
      <c r="AD16" s="257"/>
      <c r="AE16" s="257"/>
      <c r="AF16" s="257"/>
    </row>
    <row r="17" spans="1:37" ht="25.5" x14ac:dyDescent="0.2">
      <c r="A17" s="17">
        <f t="shared" si="0"/>
        <v>5</v>
      </c>
      <c r="B17" s="37" t="str">
        <f>VLOOKUP($X17,УЧАСТНИКИ!$A$2:$L$1105,3,FALSE)</f>
        <v>Табала Андрей</v>
      </c>
      <c r="C17" s="17" t="str">
        <f>VLOOKUP($X17,УЧАСТНИКИ!$A$2:$L$1105,4,FALSE)</f>
        <v>04.11.1991</v>
      </c>
      <c r="D17" s="17" t="str">
        <f>VLOOKUP($X17,УЧАСТНИКИ!$A$2:$L$1105,8,FALSE)</f>
        <v>МС</v>
      </c>
      <c r="E17" s="37" t="str">
        <f>VLOOKUP($X17,УЧАСТНИКИ!$A$2:$L$1105,5,FALSE)</f>
        <v xml:space="preserve">Ставропольский край </v>
      </c>
      <c r="F17" s="17" t="e">
        <f>VLOOKUP($R17,УЧАСТНИКИ!$A$2:$L$1105,7,FALSE)</f>
        <v>#N/A</v>
      </c>
      <c r="G17" s="33" t="str">
        <f>VLOOKUP($X17,УЧАСТНИКИ!$A$2:$L$1105,11,FALSE)</f>
        <v>Динамо ГБУ СК "СШОР по легкой атлетике"</v>
      </c>
      <c r="H17" s="260"/>
      <c r="I17" s="260">
        <v>6541</v>
      </c>
      <c r="J17" s="260">
        <v>6655</v>
      </c>
      <c r="K17" s="260">
        <v>6375</v>
      </c>
      <c r="L17" s="260">
        <v>6581</v>
      </c>
      <c r="M17" s="260">
        <v>6763</v>
      </c>
      <c r="N17" s="40" t="s">
        <v>1273</v>
      </c>
      <c r="O17" s="40">
        <f t="shared" si="4"/>
        <v>65.41</v>
      </c>
      <c r="P17" s="40">
        <f t="shared" si="4"/>
        <v>66.55</v>
      </c>
      <c r="Q17" s="40">
        <f>K17/100</f>
        <v>63.75</v>
      </c>
      <c r="R17" s="40">
        <f>L17/100</f>
        <v>65.81</v>
      </c>
      <c r="S17" s="40">
        <f>M17/100</f>
        <v>67.63</v>
      </c>
      <c r="T17" s="41">
        <f t="shared" si="2"/>
        <v>67.63</v>
      </c>
      <c r="U17" s="22" t="str">
        <f t="shared" si="3"/>
        <v>КМС</v>
      </c>
      <c r="V17" s="33">
        <v>15</v>
      </c>
      <c r="W17" s="37" t="str">
        <f>VLOOKUP($X17,УЧАСТНИКИ!$A$2:$L$1105,10,FALSE)</f>
        <v>Табала А.И.</v>
      </c>
      <c r="X17" s="212" t="s">
        <v>1109</v>
      </c>
      <c r="AA17" s="257"/>
      <c r="AB17" s="257"/>
      <c r="AC17" s="257"/>
      <c r="AD17" s="257"/>
      <c r="AE17" s="257"/>
      <c r="AF17" s="257"/>
    </row>
    <row r="18" spans="1:37" ht="39.75" customHeight="1" x14ac:dyDescent="0.2">
      <c r="A18" s="17">
        <f t="shared" si="0"/>
        <v>6</v>
      </c>
      <c r="B18" s="37" t="str">
        <f>VLOOKUP($X18,УЧАСТНИКИ!$A$2:$L$1105,3,FALSE)</f>
        <v>Зотеев Евгений</v>
      </c>
      <c r="C18" s="17" t="str">
        <f>VLOOKUP($X18,УЧАСТНИКИ!$A$2:$L$1105,4,FALSE)</f>
        <v>24.08.1991</v>
      </c>
      <c r="D18" s="17" t="str">
        <f>VLOOKUP($X18,УЧАСТНИКИ!$A$2:$L$1105,8,FALSE)</f>
        <v>МС</v>
      </c>
      <c r="E18" s="37" t="str">
        <f>VLOOKUP($X18,УЧАСТНИКИ!$A$2:$L$1105,5,FALSE)</f>
        <v>Кабардино-Балкарская республика Краснодарский край</v>
      </c>
      <c r="F18" s="17" t="e">
        <f>VLOOKUP($R18,УЧАСТНИКИ!$A$2:$L$1105,7,FALSE)</f>
        <v>#N/A</v>
      </c>
      <c r="G18" s="33" t="str">
        <f>VLOOKUP($X18,УЧАСТНИКИ!$A$2:$L$1105,11,FALSE)</f>
        <v xml:space="preserve"> ГКУ КБР "СШОР"</v>
      </c>
      <c r="H18" s="260"/>
      <c r="I18" s="260">
        <v>6458</v>
      </c>
      <c r="J18" s="260">
        <v>6487</v>
      </c>
      <c r="K18" s="260"/>
      <c r="L18" s="260"/>
      <c r="M18" s="260">
        <v>6473</v>
      </c>
      <c r="N18" s="40" t="s">
        <v>1273</v>
      </c>
      <c r="O18" s="40">
        <f t="shared" si="4"/>
        <v>64.58</v>
      </c>
      <c r="P18" s="40">
        <f t="shared" si="4"/>
        <v>64.87</v>
      </c>
      <c r="Q18" s="40" t="s">
        <v>1273</v>
      </c>
      <c r="R18" s="40" t="s">
        <v>1273</v>
      </c>
      <c r="S18" s="40">
        <f>M18/100</f>
        <v>64.73</v>
      </c>
      <c r="T18" s="41">
        <f t="shared" si="2"/>
        <v>64.87</v>
      </c>
      <c r="U18" s="22" t="str">
        <f t="shared" si="3"/>
        <v>КМС</v>
      </c>
      <c r="V18" s="33">
        <v>14</v>
      </c>
      <c r="W18" s="37" t="str">
        <f>VLOOKUP($X18,УЧАСТНИКИ!$A$2:$L$1105,10,FALSE)</f>
        <v xml:space="preserve">Артамонов А.О., Синицын А.В. </v>
      </c>
      <c r="X18" s="212" t="s">
        <v>1180</v>
      </c>
      <c r="AA18" s="257"/>
      <c r="AB18" s="257"/>
      <c r="AC18" s="257"/>
      <c r="AD18" s="257"/>
      <c r="AE18" s="257"/>
      <c r="AF18" s="257"/>
    </row>
    <row r="19" spans="1:37" ht="39.75" customHeight="1" x14ac:dyDescent="0.2">
      <c r="A19" s="17">
        <f t="shared" si="0"/>
        <v>7</v>
      </c>
      <c r="B19" s="37" t="str">
        <f>VLOOKUP($X19,УЧАСТНИКИ!$A$2:$L$1105,3,FALSE)</f>
        <v>Бубнов Вадим</v>
      </c>
      <c r="C19" s="17" t="str">
        <f>VLOOKUP($X19,УЧАСТНИКИ!$A$2:$L$1105,4,FALSE)</f>
        <v>08.09.1997</v>
      </c>
      <c r="D19" s="17" t="str">
        <f>VLOOKUP($X19,УЧАСТНИКИ!$A$2:$L$1105,8,FALSE)</f>
        <v>КМС</v>
      </c>
      <c r="E19" s="37" t="str">
        <f>VLOOKUP($X19,УЧАСТНИКИ!$A$2:$L$1105,5,FALSE)</f>
        <v xml:space="preserve">Сахалинская область </v>
      </c>
      <c r="F19" s="17" t="e">
        <f>VLOOKUP($R19,УЧАСТНИКИ!$A$2:$L$1105,7,FALSE)</f>
        <v>#N/A</v>
      </c>
      <c r="G19" s="33" t="str">
        <f>VLOOKUP($X19,УЧАСТНИКИ!$A$2:$L$1105,11,FALSE)</f>
        <v xml:space="preserve"> ГКУ ЦСПСО, ГБУ СШ летних видов спорта им.Э.М.Комнацкого</v>
      </c>
      <c r="H19" s="260"/>
      <c r="I19" s="260">
        <v>5706</v>
      </c>
      <c r="J19" s="260">
        <v>5694</v>
      </c>
      <c r="K19" s="260">
        <v>5791</v>
      </c>
      <c r="L19" s="260"/>
      <c r="M19" s="260">
        <v>5891</v>
      </c>
      <c r="N19" s="40" t="s">
        <v>1273</v>
      </c>
      <c r="O19" s="40">
        <f t="shared" si="4"/>
        <v>57.06</v>
      </c>
      <c r="P19" s="40">
        <f t="shared" si="4"/>
        <v>56.94</v>
      </c>
      <c r="Q19" s="40">
        <f>K19/100</f>
        <v>57.91</v>
      </c>
      <c r="R19" s="40" t="s">
        <v>1273</v>
      </c>
      <c r="S19" s="40">
        <f>M19/100</f>
        <v>58.91</v>
      </c>
      <c r="T19" s="41">
        <f t="shared" si="2"/>
        <v>58.91</v>
      </c>
      <c r="U19" s="22" t="str">
        <f t="shared" si="3"/>
        <v>1</v>
      </c>
      <c r="V19" s="33">
        <v>13</v>
      </c>
      <c r="W19" s="37" t="str">
        <f>VLOOKUP($X19,УЧАСТНИКИ!$A$2:$L$1105,10,FALSE)</f>
        <v>Шапкина Н.В.</v>
      </c>
      <c r="X19" s="212" t="s">
        <v>1260</v>
      </c>
      <c r="AA19" s="257"/>
      <c r="AB19" s="257"/>
      <c r="AC19" s="257"/>
      <c r="AD19" s="257"/>
      <c r="AE19" s="257"/>
      <c r="AF19" s="257"/>
    </row>
    <row r="20" spans="1:37" ht="25.5" x14ac:dyDescent="0.2">
      <c r="A20" s="17">
        <f t="shared" si="0"/>
        <v>8</v>
      </c>
      <c r="B20" s="37" t="str">
        <f>VLOOKUP($X20,УЧАСТНИКИ!$A$2:$L$1105,3,FALSE)</f>
        <v>Новицкий Ярослав</v>
      </c>
      <c r="C20" s="17" t="str">
        <f>VLOOKUP($X20,УЧАСТНИКИ!$A$2:$L$1105,4,FALSE)</f>
        <v>04.04.1988</v>
      </c>
      <c r="D20" s="17" t="str">
        <f>VLOOKUP($X20,УЧАСТНИКИ!$A$2:$L$1105,8,FALSE)</f>
        <v>МС</v>
      </c>
      <c r="E20" s="37" t="str">
        <f>VLOOKUP($X20,УЧАСТНИКИ!$A$2:$L$1105,5,FALSE)</f>
        <v xml:space="preserve">Санкт-Петербург </v>
      </c>
      <c r="F20" s="17" t="e">
        <f>VLOOKUP($R20,УЧАСТНИКИ!$A$2:$L$1105,7,FALSE)</f>
        <v>#N/A</v>
      </c>
      <c r="G20" s="33" t="str">
        <f>VLOOKUP($X20,УЧАСТНИКИ!$A$2:$L$1105,11,FALSE)</f>
        <v xml:space="preserve"> СПб ГБУ ЦОП "ШВСМ по легкой атлетике"</v>
      </c>
      <c r="H20" s="260"/>
      <c r="I20" s="260">
        <v>5739</v>
      </c>
      <c r="J20" s="260">
        <v>5793</v>
      </c>
      <c r="K20" s="260"/>
      <c r="L20" s="260">
        <v>5577</v>
      </c>
      <c r="M20" s="260"/>
      <c r="N20" s="40" t="s">
        <v>1273</v>
      </c>
      <c r="O20" s="40">
        <f t="shared" si="4"/>
        <v>57.39</v>
      </c>
      <c r="P20" s="40">
        <f t="shared" si="4"/>
        <v>57.93</v>
      </c>
      <c r="Q20" s="40" t="s">
        <v>1273</v>
      </c>
      <c r="R20" s="40">
        <f>L20/100</f>
        <v>55.77</v>
      </c>
      <c r="S20" s="40" t="s">
        <v>1273</v>
      </c>
      <c r="T20" s="41">
        <f t="shared" si="2"/>
        <v>57.93</v>
      </c>
      <c r="U20" s="22" t="str">
        <f t="shared" si="3"/>
        <v>2</v>
      </c>
      <c r="V20" s="33">
        <v>0</v>
      </c>
      <c r="W20" s="37" t="str">
        <f>VLOOKUP($X20,УЧАСТНИКИ!$A$2:$L$1105,10,FALSE)</f>
        <v>Шведова А.В., Дмитриев И.В.</v>
      </c>
      <c r="X20" s="212" t="s">
        <v>1194</v>
      </c>
      <c r="AA20" s="257"/>
      <c r="AB20" s="257"/>
      <c r="AC20" s="257"/>
      <c r="AD20" s="257"/>
      <c r="AE20" s="257"/>
      <c r="AF20" s="257"/>
    </row>
    <row r="21" spans="1:37" ht="25.5" x14ac:dyDescent="0.2">
      <c r="A21" s="17">
        <f t="shared" si="0"/>
        <v>9</v>
      </c>
      <c r="B21" s="37" t="str">
        <f>VLOOKUP($X21,УЧАСТНИКИ!$A$2:$L$1105,3,FALSE)</f>
        <v>Полянчиков Виталий</v>
      </c>
      <c r="C21" s="17" t="str">
        <f>VLOOKUP($X21,УЧАСТНИКИ!$A$2:$L$1105,4,FALSE)</f>
        <v>04.11.1997</v>
      </c>
      <c r="D21" s="17" t="str">
        <f>VLOOKUP($X21,УЧАСТНИКИ!$A$2:$L$1105,8,FALSE)</f>
        <v>КМС</v>
      </c>
      <c r="E21" s="37" t="str">
        <f>VLOOKUP($X21,УЧАСТНИКИ!$A$2:$L$1105,5,FALSE)</f>
        <v xml:space="preserve">ЮФО (К) </v>
      </c>
      <c r="F21" s="17" t="e">
        <f>VLOOKUP($R21,УЧАСТНИКИ!$A$2:$L$1105,7,FALSE)</f>
        <v>#N/A</v>
      </c>
      <c r="G21" s="33" t="str">
        <f>VLOOKUP($X21,УЧАСТНИКИ!$A$2:$L$1105,11,FALSE)</f>
        <v xml:space="preserve"> ГБУ РК "СШОР по легкой атлетике №1"</v>
      </c>
      <c r="H21" s="260">
        <v>5612</v>
      </c>
      <c r="I21" s="260">
        <v>5704</v>
      </c>
      <c r="J21" s="260">
        <v>5453</v>
      </c>
      <c r="K21" s="260"/>
      <c r="L21" s="260"/>
      <c r="M21" s="260"/>
      <c r="N21" s="40">
        <f>H21/100</f>
        <v>56.12</v>
      </c>
      <c r="O21" s="40">
        <f t="shared" si="4"/>
        <v>57.04</v>
      </c>
      <c r="P21" s="40">
        <f t="shared" si="4"/>
        <v>54.53</v>
      </c>
      <c r="Q21" s="40"/>
      <c r="R21" s="40"/>
      <c r="S21" s="40"/>
      <c r="T21" s="41">
        <f t="shared" si="2"/>
        <v>57.04</v>
      </c>
      <c r="U21" s="22" t="str">
        <f t="shared" si="3"/>
        <v>2</v>
      </c>
      <c r="V21" s="33" t="s">
        <v>121</v>
      </c>
      <c r="W21" s="37" t="str">
        <f>VLOOKUP($X21,УЧАСТНИКИ!$A$2:$L$1105,10,FALSE)</f>
        <v>Тимошенко Н.П.</v>
      </c>
      <c r="X21" s="212" t="s">
        <v>1252</v>
      </c>
      <c r="AA21" s="257"/>
      <c r="AB21" s="257"/>
      <c r="AC21" s="257"/>
      <c r="AD21" s="257"/>
      <c r="AE21" s="257"/>
      <c r="AF21" s="257"/>
    </row>
    <row r="22" spans="1:37" s="43" customFormat="1" x14ac:dyDescent="0.2">
      <c r="A22" s="211"/>
      <c r="B22" s="37"/>
      <c r="C22" s="17"/>
      <c r="D22" s="17"/>
      <c r="E22" s="37"/>
      <c r="F22" s="17"/>
      <c r="G22" s="33"/>
      <c r="H22" s="33"/>
      <c r="I22" s="33"/>
      <c r="J22" s="33"/>
      <c r="K22" s="33"/>
      <c r="L22" s="33"/>
      <c r="M22" s="33"/>
      <c r="N22" s="38"/>
      <c r="O22" s="38"/>
      <c r="P22" s="38"/>
      <c r="Q22" s="38"/>
      <c r="R22" s="38"/>
      <c r="S22" s="38"/>
      <c r="T22" s="38"/>
      <c r="U22" s="17"/>
      <c r="V22" s="33"/>
      <c r="W22" s="37"/>
      <c r="X22" s="45"/>
      <c r="Y22" s="44"/>
      <c r="Z22" s="263"/>
      <c r="AA22" s="44"/>
      <c r="AB22" s="44"/>
      <c r="AC22" s="44"/>
      <c r="AD22" s="44"/>
      <c r="AE22" s="44"/>
      <c r="AF22" s="44"/>
      <c r="AG22" s="44"/>
      <c r="AH22" s="264"/>
      <c r="AI22" s="44"/>
      <c r="AJ22" s="44"/>
      <c r="AK22" s="44"/>
    </row>
    <row r="23" spans="1:37" s="43" customFormat="1" x14ac:dyDescent="0.2">
      <c r="A23" s="50"/>
      <c r="B23" s="51"/>
      <c r="C23" s="52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4"/>
      <c r="O23" s="54"/>
      <c r="P23" s="54"/>
      <c r="Q23" s="54"/>
      <c r="R23" s="54"/>
      <c r="S23" s="54"/>
      <c r="T23" s="54"/>
      <c r="U23" s="52"/>
      <c r="V23" s="52"/>
      <c r="W23" s="52"/>
      <c r="Y23" s="44"/>
      <c r="Z23" s="263"/>
      <c r="AA23" s="44"/>
      <c r="AB23" s="44"/>
      <c r="AC23" s="44"/>
      <c r="AD23" s="44"/>
      <c r="AE23" s="44"/>
      <c r="AF23" s="44"/>
      <c r="AH23" s="264"/>
      <c r="AI23" s="44"/>
    </row>
    <row r="24" spans="1:37" s="43" customFormat="1" x14ac:dyDescent="0.2">
      <c r="A24" s="50"/>
      <c r="B24" s="51"/>
      <c r="C24" s="52"/>
      <c r="D24" s="52"/>
      <c r="E24" s="52"/>
      <c r="F24" s="52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4"/>
      <c r="R24" s="54"/>
      <c r="S24" s="54"/>
      <c r="T24" s="54"/>
      <c r="U24" s="52"/>
      <c r="V24" s="52"/>
      <c r="W24" s="52"/>
      <c r="Y24" s="44"/>
      <c r="Z24" s="263"/>
      <c r="AA24" s="44"/>
      <c r="AB24" s="44"/>
      <c r="AC24" s="44"/>
      <c r="AD24" s="44"/>
      <c r="AE24" s="44"/>
      <c r="AF24" s="44"/>
      <c r="AH24" s="264"/>
      <c r="AI24" s="44"/>
    </row>
    <row r="25" spans="1:37" s="43" customFormat="1" x14ac:dyDescent="0.2">
      <c r="A25" s="262" t="s">
        <v>179</v>
      </c>
      <c r="B25" s="206"/>
      <c r="C25" s="121"/>
      <c r="D25" s="121"/>
      <c r="E25" s="206"/>
      <c r="F25" s="206"/>
      <c r="G25" s="262" t="s">
        <v>180</v>
      </c>
      <c r="H25" s="53"/>
      <c r="I25" s="53"/>
      <c r="J25" s="53"/>
      <c r="K25" s="53"/>
      <c r="L25" s="53"/>
      <c r="M25" s="53"/>
      <c r="N25" s="54"/>
      <c r="O25" s="54"/>
      <c r="P25" s="54"/>
      <c r="Q25" s="54"/>
      <c r="R25" s="54"/>
      <c r="S25" s="54"/>
      <c r="T25" s="54"/>
      <c r="U25" s="52"/>
      <c r="V25" s="52"/>
      <c r="W25" s="52"/>
      <c r="X25" s="45"/>
      <c r="Y25" s="44"/>
      <c r="Z25" s="263"/>
      <c r="AA25" s="44"/>
      <c r="AB25" s="44"/>
      <c r="AC25" s="44"/>
      <c r="AD25" s="44"/>
      <c r="AE25" s="44"/>
      <c r="AF25" s="44"/>
      <c r="AH25" s="264"/>
      <c r="AI25" s="44"/>
    </row>
    <row r="26" spans="1:37" s="43" customFormat="1" x14ac:dyDescent="0.2">
      <c r="A26" s="262"/>
      <c r="B26" s="206"/>
      <c r="C26" s="121"/>
      <c r="D26" s="121"/>
      <c r="E26" s="206"/>
      <c r="F26" s="206"/>
      <c r="G26" s="262"/>
      <c r="H26" s="47"/>
      <c r="I26" s="47"/>
      <c r="J26" s="47"/>
      <c r="K26" s="47"/>
      <c r="L26" s="47"/>
      <c r="M26" s="47"/>
      <c r="N26" s="54"/>
      <c r="O26" s="54"/>
      <c r="P26" s="54"/>
      <c r="Q26" s="54"/>
      <c r="R26" s="54"/>
      <c r="S26" s="54"/>
      <c r="T26" s="54"/>
      <c r="U26" s="52"/>
      <c r="V26" s="52"/>
      <c r="W26" s="52"/>
      <c r="Y26" s="44"/>
      <c r="Z26" s="263"/>
      <c r="AA26" s="44"/>
      <c r="AB26" s="44"/>
      <c r="AC26" s="44"/>
      <c r="AD26" s="44"/>
      <c r="AE26" s="44"/>
      <c r="AF26" s="44"/>
      <c r="AH26" s="264"/>
      <c r="AI26" s="44"/>
    </row>
    <row r="27" spans="1:37" s="43" customFormat="1" x14ac:dyDescent="0.2">
      <c r="A27" s="262"/>
      <c r="B27" s="206"/>
      <c r="C27" s="121"/>
      <c r="D27" s="121"/>
      <c r="E27" s="206"/>
      <c r="F27" s="206"/>
      <c r="G27" s="262"/>
      <c r="H27" s="47"/>
      <c r="I27" s="47"/>
      <c r="J27" s="47"/>
      <c r="K27" s="47"/>
      <c r="L27" s="47"/>
      <c r="M27" s="47"/>
      <c r="N27" s="54"/>
      <c r="O27" s="54"/>
      <c r="P27" s="54"/>
      <c r="Q27" s="54"/>
      <c r="R27" s="54"/>
      <c r="S27" s="54"/>
      <c r="T27" s="54"/>
      <c r="U27" s="52"/>
      <c r="V27" s="52"/>
      <c r="W27" s="52"/>
      <c r="X27" s="45"/>
      <c r="Y27" s="44"/>
      <c r="Z27" s="263"/>
      <c r="AA27" s="44"/>
      <c r="AB27" s="44"/>
      <c r="AC27" s="44"/>
      <c r="AD27" s="44"/>
      <c r="AE27" s="44"/>
      <c r="AF27" s="44"/>
      <c r="AH27" s="264"/>
      <c r="AI27" s="44"/>
    </row>
    <row r="28" spans="1:37" s="43" customFormat="1" x14ac:dyDescent="0.2">
      <c r="A28" s="262" t="s">
        <v>181</v>
      </c>
      <c r="B28" s="206"/>
      <c r="C28" s="121"/>
      <c r="D28" s="121"/>
      <c r="E28" s="206"/>
      <c r="F28" s="206"/>
      <c r="G28" s="262" t="s">
        <v>182</v>
      </c>
      <c r="Y28" s="44"/>
      <c r="Z28" s="263"/>
      <c r="AA28" s="44"/>
      <c r="AB28" s="44"/>
      <c r="AC28" s="44"/>
      <c r="AD28" s="44"/>
      <c r="AE28" s="44"/>
      <c r="AF28" s="44"/>
      <c r="AH28" s="264"/>
    </row>
    <row r="29" spans="1:37" s="43" customFormat="1" ht="12.75" customHeight="1" x14ac:dyDescent="0.2">
      <c r="A29" s="46"/>
      <c r="C29" s="44"/>
      <c r="D29" s="44"/>
      <c r="X29" s="45"/>
      <c r="Y29" s="44"/>
      <c r="Z29" s="263"/>
      <c r="AA29" s="44"/>
      <c r="AB29" s="44"/>
      <c r="AC29" s="44"/>
      <c r="AD29" s="44"/>
      <c r="AE29" s="44"/>
      <c r="AF29" s="44"/>
      <c r="AH29" s="264"/>
    </row>
    <row r="30" spans="1:37" s="43" customFormat="1" ht="12.75" customHeight="1" x14ac:dyDescent="0.2">
      <c r="A30" s="46"/>
      <c r="C30" s="44"/>
      <c r="D30" s="44"/>
      <c r="Y30" s="44"/>
      <c r="Z30" s="263"/>
      <c r="AA30" s="44"/>
      <c r="AB30" s="44"/>
      <c r="AC30" s="44"/>
      <c r="AD30" s="44"/>
      <c r="AE30" s="44"/>
      <c r="AF30" s="44"/>
      <c r="AH30" s="264"/>
    </row>
    <row r="31" spans="1:37" s="43" customFormat="1" ht="12.75" customHeight="1" x14ac:dyDescent="0.2">
      <c r="A31" s="46"/>
      <c r="C31" s="44"/>
      <c r="D31" s="44"/>
      <c r="X31" s="45"/>
      <c r="Y31" s="44"/>
      <c r="Z31" s="263"/>
      <c r="AA31" s="44"/>
      <c r="AB31" s="44"/>
      <c r="AC31" s="44"/>
      <c r="AD31" s="44"/>
      <c r="AE31" s="44"/>
      <c r="AF31" s="44"/>
      <c r="AH31" s="264"/>
    </row>
    <row r="32" spans="1:37" s="43" customFormat="1" ht="12.75" customHeight="1" x14ac:dyDescent="0.2">
      <c r="A32" s="46"/>
      <c r="C32" s="44"/>
      <c r="D32" s="44"/>
      <c r="Y32" s="44"/>
      <c r="Z32" s="263"/>
      <c r="AA32" s="44"/>
      <c r="AB32" s="44"/>
      <c r="AC32" s="44"/>
      <c r="AD32" s="44"/>
      <c r="AE32" s="44"/>
      <c r="AF32" s="44"/>
      <c r="AH32" s="264"/>
    </row>
    <row r="33" spans="1:34" s="43" customFormat="1" ht="12.75" customHeight="1" x14ac:dyDescent="0.2">
      <c r="A33" s="46"/>
      <c r="C33" s="44"/>
      <c r="D33" s="44"/>
      <c r="Y33" s="44"/>
      <c r="Z33" s="263"/>
      <c r="AA33" s="44"/>
      <c r="AB33" s="44"/>
      <c r="AC33" s="44"/>
      <c r="AD33" s="44"/>
      <c r="AE33" s="44"/>
      <c r="AF33" s="44"/>
      <c r="AH33" s="264"/>
    </row>
    <row r="34" spans="1:34" s="43" customFormat="1" ht="12.75" customHeight="1" x14ac:dyDescent="0.2">
      <c r="A34" s="46"/>
      <c r="C34" s="44"/>
      <c r="D34" s="44"/>
      <c r="Y34" s="44"/>
      <c r="Z34" s="263"/>
      <c r="AA34" s="44"/>
      <c r="AB34" s="44"/>
      <c r="AC34" s="44"/>
      <c r="AD34" s="44"/>
      <c r="AE34" s="44"/>
      <c r="AF34" s="44"/>
      <c r="AH34" s="264"/>
    </row>
    <row r="35" spans="1:34" s="43" customFormat="1" ht="12.75" customHeight="1" x14ac:dyDescent="0.2">
      <c r="A35" s="46"/>
      <c r="C35" s="44"/>
      <c r="D35" s="44"/>
      <c r="Y35" s="44"/>
      <c r="Z35" s="263"/>
      <c r="AA35" s="44"/>
      <c r="AB35" s="44"/>
      <c r="AC35" s="44"/>
      <c r="AD35" s="44"/>
      <c r="AE35" s="44"/>
      <c r="AF35" s="44"/>
      <c r="AH35" s="264"/>
    </row>
    <row r="36" spans="1:34" s="43" customFormat="1" ht="12.75" customHeight="1" x14ac:dyDescent="0.2">
      <c r="A36" s="46"/>
      <c r="C36" s="44"/>
      <c r="D36" s="44"/>
      <c r="Y36" s="44"/>
      <c r="Z36" s="263"/>
      <c r="AA36" s="44"/>
      <c r="AB36" s="44"/>
      <c r="AC36" s="44"/>
      <c r="AD36" s="44"/>
      <c r="AE36" s="44"/>
      <c r="AF36" s="44"/>
      <c r="AH36" s="264"/>
    </row>
    <row r="37" spans="1:34" s="43" customFormat="1" ht="12.75" customHeight="1" x14ac:dyDescent="0.2">
      <c r="A37" s="46"/>
      <c r="C37" s="44"/>
      <c r="D37" s="44"/>
      <c r="X37" s="45"/>
      <c r="Y37" s="44"/>
      <c r="Z37" s="263"/>
      <c r="AA37" s="44"/>
      <c r="AB37" s="44"/>
      <c r="AC37" s="44"/>
      <c r="AD37" s="44"/>
      <c r="AE37" s="44"/>
      <c r="AF37" s="44"/>
    </row>
    <row r="38" spans="1:34" s="43" customFormat="1" ht="12.75" customHeight="1" x14ac:dyDescent="0.2">
      <c r="A38" s="46"/>
      <c r="C38" s="44"/>
      <c r="D38" s="44"/>
      <c r="Y38" s="44"/>
      <c r="Z38" s="263"/>
      <c r="AA38" s="44"/>
      <c r="AB38" s="44"/>
      <c r="AC38" s="44"/>
      <c r="AD38" s="44"/>
      <c r="AE38" s="44"/>
      <c r="AF38" s="44"/>
      <c r="AH38" s="264"/>
    </row>
    <row r="39" spans="1:34" s="43" customFormat="1" ht="12.75" customHeight="1" x14ac:dyDescent="0.2">
      <c r="A39" s="46"/>
      <c r="C39" s="44"/>
      <c r="D39" s="44"/>
      <c r="X39" s="45"/>
      <c r="Y39" s="44"/>
      <c r="Z39" s="263"/>
      <c r="AA39" s="44"/>
      <c r="AB39" s="44"/>
      <c r="AC39" s="44"/>
      <c r="AD39" s="44"/>
      <c r="AE39" s="44"/>
      <c r="AF39" s="44"/>
      <c r="AH39" s="264"/>
    </row>
    <row r="40" spans="1:34" s="43" customFormat="1" ht="12.75" customHeight="1" x14ac:dyDescent="0.2">
      <c r="A40" s="46"/>
      <c r="C40" s="44"/>
      <c r="D40" s="44"/>
      <c r="Y40" s="44"/>
      <c r="Z40" s="263"/>
      <c r="AA40" s="44"/>
      <c r="AB40" s="44"/>
      <c r="AC40" s="44"/>
      <c r="AD40" s="44"/>
      <c r="AE40" s="44"/>
      <c r="AF40" s="44"/>
      <c r="AH40" s="264"/>
    </row>
    <row r="41" spans="1:34" s="43" customFormat="1" ht="12.75" customHeight="1" x14ac:dyDescent="0.2">
      <c r="A41" s="46"/>
      <c r="C41" s="44"/>
      <c r="D41" s="44"/>
      <c r="X41" s="45"/>
      <c r="Y41" s="44"/>
      <c r="Z41" s="263"/>
      <c r="AA41" s="44"/>
      <c r="AB41" s="44"/>
      <c r="AC41" s="44"/>
      <c r="AD41" s="44"/>
      <c r="AE41" s="44"/>
      <c r="AF41" s="44"/>
      <c r="AH41" s="264"/>
    </row>
    <row r="42" spans="1:34" s="43" customFormat="1" ht="12.75" customHeight="1" x14ac:dyDescent="0.2">
      <c r="A42" s="46"/>
      <c r="C42" s="44"/>
      <c r="D42" s="44"/>
      <c r="Y42" s="44"/>
      <c r="Z42" s="263"/>
      <c r="AA42" s="44"/>
      <c r="AB42" s="44"/>
      <c r="AC42" s="44"/>
      <c r="AD42" s="44"/>
      <c r="AE42" s="44"/>
      <c r="AF42" s="44"/>
      <c r="AH42" s="264"/>
    </row>
    <row r="43" spans="1:34" s="43" customFormat="1" ht="12.75" customHeight="1" x14ac:dyDescent="0.2">
      <c r="A43" s="46"/>
      <c r="C43" s="44"/>
      <c r="D43" s="44"/>
      <c r="X43" s="45"/>
      <c r="Y43" s="44"/>
      <c r="Z43" s="263"/>
      <c r="AA43" s="44"/>
      <c r="AB43" s="44"/>
      <c r="AC43" s="44"/>
      <c r="AD43" s="44"/>
      <c r="AE43" s="44"/>
      <c r="AF43" s="44"/>
      <c r="AH43" s="264"/>
    </row>
    <row r="44" spans="1:34" s="43" customFormat="1" ht="12.75" customHeight="1" x14ac:dyDescent="0.2">
      <c r="A44" s="46"/>
      <c r="C44" s="44"/>
      <c r="D44" s="44"/>
      <c r="Y44" s="44"/>
      <c r="Z44" s="263"/>
      <c r="AA44" s="44"/>
      <c r="AB44" s="44"/>
      <c r="AC44" s="44"/>
      <c r="AD44" s="44"/>
      <c r="AE44" s="44"/>
      <c r="AF44" s="44"/>
      <c r="AH44" s="264"/>
    </row>
    <row r="45" spans="1:34" s="43" customFormat="1" ht="12.75" customHeight="1" x14ac:dyDescent="0.2">
      <c r="A45" s="46"/>
      <c r="C45" s="44"/>
      <c r="D45" s="44"/>
      <c r="X45" s="45"/>
      <c r="Y45" s="44"/>
      <c r="Z45" s="263"/>
      <c r="AA45" s="44"/>
      <c r="AB45" s="44"/>
      <c r="AC45" s="44"/>
      <c r="AD45" s="44"/>
      <c r="AE45" s="44"/>
      <c r="AF45" s="44"/>
      <c r="AH45" s="264"/>
    </row>
    <row r="46" spans="1:34" s="43" customFormat="1" ht="12.75" customHeight="1" x14ac:dyDescent="0.2">
      <c r="A46" s="46"/>
      <c r="C46" s="44"/>
      <c r="D46" s="44"/>
      <c r="Y46" s="44"/>
      <c r="Z46" s="263"/>
      <c r="AA46" s="44"/>
      <c r="AB46" s="44"/>
      <c r="AC46" s="44"/>
      <c r="AD46" s="44"/>
      <c r="AE46" s="44"/>
      <c r="AF46" s="44"/>
      <c r="AH46" s="264"/>
    </row>
    <row r="47" spans="1:34" s="43" customFormat="1" ht="12.75" customHeight="1" x14ac:dyDescent="0.2">
      <c r="A47" s="46"/>
      <c r="C47" s="44"/>
      <c r="D47" s="44"/>
      <c r="X47" s="47"/>
      <c r="Y47" s="44"/>
      <c r="Z47" s="263"/>
      <c r="AA47" s="44"/>
      <c r="AB47" s="44"/>
      <c r="AC47" s="44"/>
      <c r="AD47" s="44"/>
      <c r="AE47" s="44"/>
      <c r="AF47" s="44"/>
      <c r="AH47" s="264"/>
    </row>
    <row r="48" spans="1:34" s="43" customFormat="1" ht="12.75" customHeight="1" x14ac:dyDescent="0.2">
      <c r="A48" s="46"/>
      <c r="C48" s="44"/>
      <c r="D48" s="44"/>
      <c r="X48" s="48"/>
      <c r="Y48" s="44"/>
      <c r="Z48" s="263"/>
      <c r="AA48" s="44"/>
      <c r="AB48" s="44"/>
      <c r="AC48" s="44"/>
      <c r="AD48" s="44"/>
      <c r="AE48" s="44"/>
      <c r="AF48" s="44"/>
      <c r="AH48" s="264"/>
    </row>
    <row r="49" spans="3:34" ht="12.75" customHeight="1" x14ac:dyDescent="0.2">
      <c r="C49" s="257"/>
      <c r="D49" s="257"/>
      <c r="X49" s="26"/>
      <c r="AA49" s="257"/>
      <c r="AB49" s="257"/>
      <c r="AC49" s="257"/>
      <c r="AD49" s="257"/>
      <c r="AE49" s="257"/>
      <c r="AF49" s="257"/>
    </row>
    <row r="50" spans="3:34" ht="12.75" customHeight="1" x14ac:dyDescent="0.2">
      <c r="C50" s="257"/>
      <c r="D50" s="257"/>
      <c r="X50" s="48"/>
      <c r="Y50" s="44"/>
      <c r="Z50" s="263"/>
      <c r="AA50" s="257"/>
      <c r="AB50" s="257"/>
      <c r="AC50" s="257"/>
      <c r="AD50" s="257"/>
      <c r="AE50" s="257"/>
      <c r="AF50" s="257"/>
      <c r="AH50" s="264"/>
    </row>
    <row r="51" spans="3:34" ht="12.75" customHeight="1" x14ac:dyDescent="0.2">
      <c r="C51" s="257"/>
      <c r="D51" s="257"/>
      <c r="AA51" s="257"/>
      <c r="AB51" s="257"/>
      <c r="AC51" s="257"/>
      <c r="AD51" s="257"/>
      <c r="AE51" s="257"/>
      <c r="AF51" s="257"/>
    </row>
    <row r="52" spans="3:34" ht="12.75" customHeight="1" x14ac:dyDescent="0.2">
      <c r="C52" s="257"/>
      <c r="D52" s="257"/>
      <c r="AA52" s="257"/>
      <c r="AB52" s="257"/>
      <c r="AC52" s="257"/>
      <c r="AD52" s="257"/>
      <c r="AE52" s="257"/>
      <c r="AF52" s="257"/>
    </row>
    <row r="53" spans="3:34" ht="12.75" customHeight="1" x14ac:dyDescent="0.2">
      <c r="C53" s="257"/>
      <c r="D53" s="257"/>
      <c r="AA53" s="257"/>
      <c r="AB53" s="257"/>
      <c r="AC53" s="257"/>
      <c r="AD53" s="257"/>
      <c r="AE53" s="257"/>
      <c r="AF53" s="257"/>
    </row>
    <row r="54" spans="3:34" ht="12.75" customHeight="1" x14ac:dyDescent="0.2">
      <c r="C54" s="257"/>
      <c r="D54" s="257"/>
      <c r="AA54" s="257"/>
      <c r="AB54" s="257"/>
      <c r="AC54" s="257"/>
      <c r="AD54" s="257"/>
      <c r="AE54" s="257"/>
      <c r="AF54" s="257"/>
    </row>
    <row r="55" spans="3:34" ht="12.75" customHeight="1" x14ac:dyDescent="0.2">
      <c r="C55" s="257"/>
      <c r="D55" s="257"/>
      <c r="AA55" s="257"/>
      <c r="AB55" s="257"/>
      <c r="AC55" s="257"/>
      <c r="AD55" s="257"/>
      <c r="AE55" s="257"/>
      <c r="AF55" s="257"/>
    </row>
    <row r="56" spans="3:34" ht="12.75" customHeight="1" x14ac:dyDescent="0.2">
      <c r="C56" s="257"/>
      <c r="D56" s="257"/>
      <c r="AA56" s="257"/>
      <c r="AB56" s="257"/>
      <c r="AC56" s="257"/>
      <c r="AD56" s="257"/>
      <c r="AE56" s="257"/>
      <c r="AF56" s="257"/>
    </row>
    <row r="57" spans="3:34" ht="12.75" customHeight="1" x14ac:dyDescent="0.2">
      <c r="C57" s="257"/>
      <c r="D57" s="257"/>
      <c r="AA57" s="257"/>
      <c r="AB57" s="257"/>
      <c r="AC57" s="257"/>
      <c r="AD57" s="257"/>
      <c r="AE57" s="257"/>
      <c r="AF57" s="257"/>
    </row>
    <row r="58" spans="3:34" ht="12.75" customHeight="1" x14ac:dyDescent="0.2">
      <c r="C58" s="257"/>
      <c r="D58" s="257"/>
      <c r="AA58" s="257"/>
      <c r="AB58" s="257"/>
      <c r="AC58" s="257"/>
      <c r="AD58" s="257"/>
      <c r="AE58" s="257"/>
      <c r="AF58" s="257"/>
    </row>
    <row r="59" spans="3:34" ht="12.75" customHeight="1" x14ac:dyDescent="0.2">
      <c r="C59" s="257"/>
      <c r="D59" s="257"/>
      <c r="AA59" s="257"/>
      <c r="AB59" s="257"/>
      <c r="AC59" s="257"/>
      <c r="AD59" s="257"/>
      <c r="AE59" s="257"/>
      <c r="AF59" s="257"/>
    </row>
    <row r="60" spans="3:34" ht="12.75" customHeight="1" x14ac:dyDescent="0.2">
      <c r="C60" s="257"/>
      <c r="D60" s="257"/>
      <c r="AA60" s="257"/>
      <c r="AB60" s="257"/>
      <c r="AC60" s="257"/>
      <c r="AD60" s="257"/>
      <c r="AE60" s="257"/>
      <c r="AF60" s="257"/>
    </row>
    <row r="61" spans="3:34" ht="12.75" customHeight="1" x14ac:dyDescent="0.2">
      <c r="C61" s="257"/>
      <c r="D61" s="257"/>
      <c r="AA61" s="257"/>
      <c r="AB61" s="257"/>
      <c r="AC61" s="257"/>
      <c r="AD61" s="257"/>
      <c r="AE61" s="257"/>
      <c r="AF61" s="257"/>
    </row>
    <row r="62" spans="3:34" ht="12.75" customHeight="1" x14ac:dyDescent="0.2">
      <c r="C62" s="257"/>
      <c r="D62" s="257"/>
      <c r="AA62" s="257"/>
      <c r="AB62" s="257"/>
      <c r="AC62" s="257"/>
      <c r="AD62" s="257"/>
      <c r="AE62" s="257"/>
      <c r="AF62" s="257"/>
    </row>
    <row r="63" spans="3:34" ht="12.75" customHeight="1" x14ac:dyDescent="0.2">
      <c r="C63" s="257"/>
      <c r="D63" s="257"/>
      <c r="AA63" s="257"/>
      <c r="AB63" s="257"/>
      <c r="AC63" s="257"/>
      <c r="AD63" s="257"/>
      <c r="AE63" s="257"/>
      <c r="AF63" s="257"/>
    </row>
    <row r="64" spans="3:34" ht="12.75" customHeight="1" x14ac:dyDescent="0.2">
      <c r="C64" s="257"/>
      <c r="D64" s="257"/>
      <c r="AA64" s="257"/>
      <c r="AB64" s="257"/>
      <c r="AC64" s="257"/>
      <c r="AD64" s="257"/>
      <c r="AE64" s="257"/>
      <c r="AF64" s="257"/>
    </row>
    <row r="65" spans="3:32" x14ac:dyDescent="0.2">
      <c r="C65" s="257"/>
      <c r="D65" s="257"/>
      <c r="AA65" s="257"/>
      <c r="AB65" s="257"/>
      <c r="AC65" s="257"/>
      <c r="AD65" s="257"/>
      <c r="AE65" s="257"/>
      <c r="AF65" s="257"/>
    </row>
    <row r="66" spans="3:32" x14ac:dyDescent="0.2">
      <c r="C66" s="257"/>
      <c r="D66" s="257"/>
      <c r="AA66" s="257"/>
      <c r="AB66" s="257"/>
      <c r="AC66" s="257"/>
      <c r="AD66" s="257"/>
      <c r="AE66" s="257"/>
      <c r="AF66" s="257"/>
    </row>
    <row r="67" spans="3:32" x14ac:dyDescent="0.2">
      <c r="C67" s="257"/>
      <c r="D67" s="257"/>
      <c r="AA67" s="257"/>
      <c r="AB67" s="257"/>
      <c r="AC67" s="257"/>
      <c r="AD67" s="257"/>
      <c r="AE67" s="257"/>
      <c r="AF67" s="257"/>
    </row>
    <row r="68" spans="3:32" x14ac:dyDescent="0.2">
      <c r="C68" s="257"/>
      <c r="D68" s="257"/>
      <c r="AA68" s="257"/>
      <c r="AB68" s="257"/>
      <c r="AC68" s="257"/>
      <c r="AD68" s="257"/>
      <c r="AE68" s="257"/>
      <c r="AF68" s="257"/>
    </row>
    <row r="69" spans="3:32" x14ac:dyDescent="0.2">
      <c r="C69" s="257"/>
      <c r="D69" s="257"/>
      <c r="AA69" s="257"/>
      <c r="AB69" s="257"/>
      <c r="AC69" s="257"/>
      <c r="AD69" s="257"/>
      <c r="AE69" s="257"/>
      <c r="AF69" s="257"/>
    </row>
    <row r="70" spans="3:32" x14ac:dyDescent="0.2">
      <c r="C70" s="257"/>
      <c r="D70" s="257"/>
      <c r="AA70" s="257"/>
      <c r="AB70" s="257"/>
      <c r="AC70" s="257"/>
      <c r="AD70" s="257"/>
      <c r="AE70" s="257"/>
      <c r="AF70" s="257"/>
    </row>
    <row r="71" spans="3:32" x14ac:dyDescent="0.2">
      <c r="C71" s="257"/>
      <c r="D71" s="257"/>
      <c r="AA71" s="257"/>
      <c r="AB71" s="257"/>
      <c r="AC71" s="257"/>
      <c r="AD71" s="257"/>
      <c r="AE71" s="257"/>
      <c r="AF71" s="257"/>
    </row>
    <row r="72" spans="3:32" x14ac:dyDescent="0.2">
      <c r="C72" s="257"/>
      <c r="D72" s="257"/>
      <c r="AA72" s="257"/>
      <c r="AB72" s="257"/>
      <c r="AC72" s="257"/>
      <c r="AD72" s="257"/>
      <c r="AE72" s="257"/>
      <c r="AF72" s="257"/>
    </row>
    <row r="73" spans="3:32" x14ac:dyDescent="0.2">
      <c r="C73" s="257"/>
      <c r="D73" s="257"/>
      <c r="AA73" s="257"/>
      <c r="AB73" s="257"/>
      <c r="AC73" s="257"/>
      <c r="AD73" s="257"/>
      <c r="AE73" s="257"/>
      <c r="AF73" s="257"/>
    </row>
    <row r="74" spans="3:32" x14ac:dyDescent="0.2">
      <c r="C74" s="257"/>
      <c r="D74" s="257"/>
      <c r="AA74" s="257"/>
      <c r="AB74" s="257"/>
      <c r="AC74" s="257"/>
      <c r="AD74" s="257"/>
      <c r="AE74" s="257"/>
      <c r="AF74" s="257"/>
    </row>
    <row r="75" spans="3:32" x14ac:dyDescent="0.2">
      <c r="C75" s="257"/>
      <c r="D75" s="257"/>
      <c r="AA75" s="257"/>
      <c r="AB75" s="257"/>
      <c r="AC75" s="257"/>
      <c r="AD75" s="257"/>
      <c r="AE75" s="257"/>
      <c r="AF75" s="257"/>
    </row>
    <row r="76" spans="3:32" x14ac:dyDescent="0.2">
      <c r="C76" s="257"/>
      <c r="D76" s="257"/>
      <c r="AA76" s="257"/>
      <c r="AB76" s="257"/>
      <c r="AC76" s="257"/>
      <c r="AD76" s="257"/>
      <c r="AE76" s="257"/>
      <c r="AF76" s="257"/>
    </row>
    <row r="77" spans="3:32" x14ac:dyDescent="0.2">
      <c r="C77" s="257"/>
      <c r="D77" s="257"/>
      <c r="AA77" s="257"/>
      <c r="AB77" s="257"/>
      <c r="AC77" s="257"/>
      <c r="AD77" s="257"/>
      <c r="AE77" s="257"/>
      <c r="AF77" s="257"/>
    </row>
    <row r="78" spans="3:32" x14ac:dyDescent="0.2">
      <c r="C78" s="257"/>
      <c r="D78" s="257"/>
      <c r="AA78" s="257"/>
      <c r="AB78" s="257"/>
      <c r="AC78" s="257"/>
      <c r="AD78" s="257"/>
      <c r="AE78" s="257"/>
      <c r="AF78" s="257"/>
    </row>
    <row r="79" spans="3:32" x14ac:dyDescent="0.2">
      <c r="C79" s="257"/>
      <c r="D79" s="257"/>
      <c r="AA79" s="257"/>
      <c r="AB79" s="257"/>
      <c r="AC79" s="257"/>
      <c r="AD79" s="257"/>
      <c r="AE79" s="257"/>
      <c r="AF79" s="257"/>
    </row>
    <row r="80" spans="3:32" x14ac:dyDescent="0.2">
      <c r="C80" s="257"/>
      <c r="D80" s="257"/>
      <c r="AA80" s="257"/>
      <c r="AB80" s="257"/>
      <c r="AC80" s="257"/>
      <c r="AD80" s="257"/>
      <c r="AE80" s="257"/>
      <c r="AF80" s="257"/>
    </row>
    <row r="81" spans="3:32" x14ac:dyDescent="0.2">
      <c r="C81" s="257"/>
      <c r="D81" s="257"/>
      <c r="AA81" s="257"/>
      <c r="AB81" s="257"/>
      <c r="AC81" s="257"/>
      <c r="AD81" s="257"/>
      <c r="AE81" s="257"/>
      <c r="AF81" s="257"/>
    </row>
    <row r="82" spans="3:32" x14ac:dyDescent="0.2">
      <c r="C82" s="257"/>
      <c r="D82" s="257"/>
      <c r="AA82" s="257"/>
      <c r="AB82" s="257"/>
      <c r="AC82" s="257"/>
      <c r="AD82" s="257"/>
      <c r="AE82" s="257"/>
      <c r="AF82" s="257"/>
    </row>
    <row r="83" spans="3:32" x14ac:dyDescent="0.2">
      <c r="C83" s="257"/>
      <c r="D83" s="257"/>
      <c r="AA83" s="257"/>
      <c r="AB83" s="257"/>
      <c r="AC83" s="257"/>
      <c r="AD83" s="257"/>
      <c r="AE83" s="257"/>
      <c r="AF83" s="257"/>
    </row>
    <row r="84" spans="3:32" x14ac:dyDescent="0.2">
      <c r="C84" s="257"/>
      <c r="D84" s="257"/>
      <c r="AA84" s="257"/>
      <c r="AB84" s="257"/>
      <c r="AC84" s="257"/>
      <c r="AD84" s="257"/>
      <c r="AE84" s="257"/>
      <c r="AF84" s="257"/>
    </row>
    <row r="85" spans="3:32" x14ac:dyDescent="0.2">
      <c r="C85" s="257"/>
      <c r="D85" s="257"/>
      <c r="AA85" s="257"/>
      <c r="AB85" s="257"/>
      <c r="AC85" s="257"/>
      <c r="AD85" s="257"/>
      <c r="AE85" s="257"/>
      <c r="AF85" s="257"/>
    </row>
    <row r="86" spans="3:32" x14ac:dyDescent="0.2">
      <c r="C86" s="257"/>
      <c r="D86" s="257"/>
      <c r="AA86" s="257"/>
      <c r="AB86" s="257"/>
      <c r="AC86" s="257"/>
      <c r="AD86" s="257"/>
      <c r="AE86" s="257"/>
      <c r="AF86" s="257"/>
    </row>
    <row r="87" spans="3:32" x14ac:dyDescent="0.2">
      <c r="C87" s="257"/>
      <c r="D87" s="257"/>
      <c r="AA87" s="257"/>
      <c r="AB87" s="257"/>
      <c r="AC87" s="257"/>
      <c r="AD87" s="257"/>
      <c r="AE87" s="257"/>
      <c r="AF87" s="257"/>
    </row>
    <row r="88" spans="3:32" x14ac:dyDescent="0.2">
      <c r="C88" s="257"/>
      <c r="D88" s="257"/>
      <c r="AA88" s="257"/>
      <c r="AB88" s="257"/>
      <c r="AC88" s="257"/>
      <c r="AD88" s="257"/>
      <c r="AE88" s="257"/>
      <c r="AF88" s="257"/>
    </row>
    <row r="89" spans="3:32" x14ac:dyDescent="0.2">
      <c r="C89" s="257"/>
      <c r="D89" s="257"/>
      <c r="AA89" s="257"/>
      <c r="AB89" s="257"/>
      <c r="AC89" s="257"/>
      <c r="AD89" s="257"/>
      <c r="AE89" s="257"/>
      <c r="AF89" s="257"/>
    </row>
    <row r="90" spans="3:32" x14ac:dyDescent="0.2">
      <c r="C90" s="257"/>
      <c r="D90" s="257"/>
      <c r="AA90" s="257"/>
      <c r="AB90" s="257"/>
      <c r="AC90" s="257"/>
      <c r="AD90" s="257"/>
      <c r="AE90" s="257"/>
      <c r="AF90" s="257"/>
    </row>
    <row r="91" spans="3:32" x14ac:dyDescent="0.2">
      <c r="C91" s="257"/>
      <c r="D91" s="257"/>
      <c r="AA91" s="257"/>
      <c r="AB91" s="257"/>
      <c r="AC91" s="257"/>
      <c r="AD91" s="257"/>
      <c r="AE91" s="257"/>
      <c r="AF91" s="257"/>
    </row>
    <row r="92" spans="3:32" x14ac:dyDescent="0.2">
      <c r="C92" s="257"/>
      <c r="D92" s="257"/>
      <c r="AA92" s="257"/>
      <c r="AB92" s="257"/>
      <c r="AC92" s="257"/>
      <c r="AD92" s="257"/>
      <c r="AE92" s="257"/>
      <c r="AF92" s="257"/>
    </row>
    <row r="93" spans="3:32" x14ac:dyDescent="0.2">
      <c r="C93" s="257"/>
      <c r="D93" s="257"/>
      <c r="AA93" s="257"/>
      <c r="AB93" s="257"/>
      <c r="AC93" s="257"/>
      <c r="AD93" s="257"/>
      <c r="AE93" s="257"/>
      <c r="AF93" s="257"/>
    </row>
    <row r="94" spans="3:32" x14ac:dyDescent="0.2">
      <c r="C94" s="257"/>
      <c r="D94" s="257"/>
      <c r="AA94" s="257"/>
      <c r="AB94" s="257"/>
      <c r="AC94" s="257"/>
      <c r="AD94" s="257"/>
      <c r="AE94" s="257"/>
      <c r="AF94" s="257"/>
    </row>
    <row r="95" spans="3:32" x14ac:dyDescent="0.2">
      <c r="C95" s="257"/>
      <c r="D95" s="257"/>
      <c r="AA95" s="257"/>
      <c r="AB95" s="257"/>
      <c r="AC95" s="257"/>
      <c r="AD95" s="257"/>
      <c r="AE95" s="257"/>
      <c r="AF95" s="257"/>
    </row>
    <row r="96" spans="3:32" x14ac:dyDescent="0.2">
      <c r="C96" s="257"/>
      <c r="D96" s="257"/>
      <c r="AA96" s="257"/>
      <c r="AB96" s="257"/>
      <c r="AC96" s="257"/>
      <c r="AD96" s="257"/>
      <c r="AE96" s="257"/>
      <c r="AF96" s="257"/>
    </row>
    <row r="97" spans="3:32" x14ac:dyDescent="0.2">
      <c r="C97" s="257"/>
      <c r="D97" s="257"/>
      <c r="AA97" s="257"/>
      <c r="AB97" s="257"/>
      <c r="AC97" s="257"/>
      <c r="AD97" s="257"/>
      <c r="AE97" s="257"/>
      <c r="AF97" s="257"/>
    </row>
  </sheetData>
  <sortState ref="A13:AP21">
    <sortCondition ref="A13"/>
  </sortState>
  <mergeCells count="19">
    <mergeCell ref="A1:W1"/>
    <mergeCell ref="A2:W2"/>
    <mergeCell ref="A3:W3"/>
    <mergeCell ref="F11:F12"/>
    <mergeCell ref="G11:G12"/>
    <mergeCell ref="A4:W4"/>
    <mergeCell ref="A11:A12"/>
    <mergeCell ref="B11:B12"/>
    <mergeCell ref="C11:C12"/>
    <mergeCell ref="D11:D12"/>
    <mergeCell ref="E11:E12"/>
    <mergeCell ref="W11:W12"/>
    <mergeCell ref="A5:W5"/>
    <mergeCell ref="A6:W6"/>
    <mergeCell ref="A7:W7"/>
    <mergeCell ref="N11:S11"/>
    <mergeCell ref="T11:T12"/>
    <mergeCell ref="U11:U12"/>
    <mergeCell ref="V11:V12"/>
  </mergeCells>
  <phoneticPr fontId="1" type="noConversion"/>
  <printOptions horizontalCentered="1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1"/>
  <sheetViews>
    <sheetView zoomScale="110" zoomScaleNormal="110" zoomScaleSheetLayoutView="8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1.42578125" style="63" customWidth="1"/>
    <col min="4" max="4" width="25" style="63" customWidth="1"/>
    <col min="5" max="5" width="9.7109375" style="63" customWidth="1"/>
    <col min="6" max="6" width="7.7109375" style="63" customWidth="1"/>
    <col min="7" max="7" width="5.42578125" style="63" bestFit="1" customWidth="1"/>
    <col min="8" max="8" width="5.85546875" style="63" bestFit="1" customWidth="1"/>
    <col min="9" max="9" width="17.7109375" style="63" customWidth="1"/>
    <col min="10" max="10" width="5.5703125" style="63" bestFit="1" customWidth="1"/>
    <col min="11" max="11" width="6" style="63" customWidth="1"/>
    <col min="12" max="16384" width="9.140625" style="63"/>
  </cols>
  <sheetData>
    <row r="1" spans="1:13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3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3" ht="15" customHeight="1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3" ht="14.45" customHeight="1" x14ac:dyDescent="0.2">
      <c r="E4" s="288" t="s">
        <v>157</v>
      </c>
      <c r="F4" s="288"/>
      <c r="G4" s="288"/>
      <c r="H4" s="288"/>
      <c r="I4" s="288"/>
      <c r="J4" s="288"/>
      <c r="K4" s="288"/>
    </row>
    <row r="5" spans="1:13" ht="14.25" x14ac:dyDescent="0.2">
      <c r="A5" s="140" t="s">
        <v>130</v>
      </c>
      <c r="B5" s="140"/>
      <c r="C5" s="197" t="s">
        <v>158</v>
      </c>
      <c r="D5" s="194" t="s">
        <v>185</v>
      </c>
      <c r="E5" s="196"/>
      <c r="F5" s="196"/>
      <c r="G5" s="18" t="str">
        <f>d_1</f>
        <v>04.09.2019г.</v>
      </c>
      <c r="I5" s="34" t="s">
        <v>161</v>
      </c>
      <c r="J5" s="15" t="s">
        <v>1328</v>
      </c>
    </row>
    <row r="6" spans="1:13" x14ac:dyDescent="0.2">
      <c r="A6" s="18" t="s">
        <v>131</v>
      </c>
      <c r="B6" s="19"/>
      <c r="C6" s="197" t="s">
        <v>159</v>
      </c>
      <c r="D6" s="15" t="s">
        <v>184</v>
      </c>
      <c r="E6" s="15"/>
      <c r="I6" s="34" t="s">
        <v>162</v>
      </c>
      <c r="J6" s="195"/>
    </row>
    <row r="7" spans="1:13" ht="12.75" customHeight="1" x14ac:dyDescent="0.2">
      <c r="C7" s="197" t="s">
        <v>160</v>
      </c>
      <c r="D7" s="15" t="s">
        <v>183</v>
      </c>
      <c r="E7" s="18"/>
      <c r="F7" s="13"/>
      <c r="G7" s="129"/>
      <c r="H7" s="13"/>
      <c r="I7" s="13"/>
      <c r="J7" s="141"/>
      <c r="K7" s="19" t="str">
        <f>d_5</f>
        <v>г. Сочи, ул. Бзугу 2, ст. им. Славы Метревели</v>
      </c>
    </row>
    <row r="8" spans="1:13" ht="26.25" customHeight="1" thickBot="1" x14ac:dyDescent="0.25">
      <c r="A8" s="111" t="s">
        <v>54</v>
      </c>
      <c r="B8" s="111" t="s">
        <v>136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81</v>
      </c>
      <c r="H8" s="111" t="s">
        <v>82</v>
      </c>
      <c r="I8" s="111" t="s">
        <v>83</v>
      </c>
      <c r="J8" s="111" t="s">
        <v>45</v>
      </c>
      <c r="K8" s="111" t="s">
        <v>56</v>
      </c>
    </row>
    <row r="9" spans="1:13" ht="13.5" thickBot="1" x14ac:dyDescent="0.25">
      <c r="A9" s="124"/>
      <c r="B9" s="125"/>
      <c r="C9" s="126"/>
      <c r="D9" s="126"/>
      <c r="E9" s="126"/>
      <c r="F9" s="126"/>
      <c r="G9" s="126"/>
      <c r="H9" s="126"/>
      <c r="I9" s="126"/>
      <c r="J9" s="126"/>
      <c r="K9" s="127"/>
    </row>
    <row r="10" spans="1:13" ht="30" customHeight="1" x14ac:dyDescent="0.2">
      <c r="A10" s="225" t="s">
        <v>34</v>
      </c>
      <c r="B10" s="226" t="str">
        <f>VLOOKUP($F10,УЧАСТНИКИ!$A$2:$L$1105,3,FALSE)</f>
        <v>Радионов Максим</v>
      </c>
      <c r="C10" s="227" t="str">
        <f>VLOOKUP($F10,УЧАСТНИКИ!$A$2:$L$1105,4,FALSE)</f>
        <v>12.01.2000</v>
      </c>
      <c r="D10" s="228" t="str">
        <f>VLOOKUP($F10,УЧАСТНИКИ!$A$2:$L$1105,5,FALSE)</f>
        <v xml:space="preserve">Астраханская область </v>
      </c>
      <c r="E10" s="229" t="str">
        <f>VLOOKUP($F10,УЧАСТНИКИ!$A$2:$L$1105,8,FALSE)</f>
        <v>КМС</v>
      </c>
      <c r="F10" s="230" t="s">
        <v>1266</v>
      </c>
      <c r="G10" s="230" t="s">
        <v>1320</v>
      </c>
      <c r="H10" s="230"/>
      <c r="I10" s="230"/>
      <c r="J10" s="230"/>
      <c r="K10" s="231"/>
    </row>
    <row r="11" spans="1:13" s="174" customFormat="1" ht="30" customHeight="1" x14ac:dyDescent="0.2">
      <c r="A11" s="230" t="s">
        <v>35</v>
      </c>
      <c r="B11" s="232" t="str">
        <f>VLOOKUP($F11,УЧАСТНИКИ!$A$2:$L$1105,3,FALSE)</f>
        <v>Захарченко Никита</v>
      </c>
      <c r="C11" s="233" t="str">
        <f>VLOOKUP($F11,УЧАСТНИКИ!$A$2:$L$1105,4,FALSE)</f>
        <v>19.08.1994</v>
      </c>
      <c r="D11" s="234" t="str">
        <f>VLOOKUP($F11,УЧАСТНИКИ!$A$2:$L$1105,5,FALSE)</f>
        <v xml:space="preserve">ЮФО (К) </v>
      </c>
      <c r="E11" s="235" t="str">
        <f>VLOOKUP($F11,УЧАСТНИКИ!$A$2:$L$1105,8,FALSE)</f>
        <v>МС</v>
      </c>
      <c r="F11" s="230" t="s">
        <v>1248</v>
      </c>
      <c r="G11" s="230" t="s">
        <v>1321</v>
      </c>
      <c r="H11" s="230"/>
      <c r="I11" s="230"/>
      <c r="J11" s="230"/>
      <c r="K11" s="230" t="s">
        <v>121</v>
      </c>
    </row>
    <row r="12" spans="1:13" s="174" customFormat="1" ht="30" customHeight="1" x14ac:dyDescent="0.2">
      <c r="A12" s="230" t="s">
        <v>36</v>
      </c>
      <c r="B12" s="232" t="str">
        <f>VLOOKUP($F12,УЧАСТНИКИ!$A$2:$L$1105,3,FALSE)</f>
        <v>Чернухин Кирилл</v>
      </c>
      <c r="C12" s="233" t="str">
        <f>VLOOKUP($F12,УЧАСТНИКИ!$A$2:$L$1105,4,FALSE)</f>
        <v>15.08.1994</v>
      </c>
      <c r="D12" s="234" t="str">
        <f>VLOOKUP($F12,УЧАСТНИКИ!$A$2:$L$1105,5,FALSE)</f>
        <v>Москва Санкт-Петербург</v>
      </c>
      <c r="E12" s="235" t="str">
        <f>VLOOKUP($F12,УЧАСТНИКИ!$A$2:$L$1105,8,FALSE)</f>
        <v>МС</v>
      </c>
      <c r="F12" s="230" t="s">
        <v>1208</v>
      </c>
      <c r="G12" s="230" t="s">
        <v>1326</v>
      </c>
      <c r="H12" s="230"/>
      <c r="I12" s="230"/>
      <c r="J12" s="230"/>
      <c r="K12" s="230"/>
    </row>
    <row r="13" spans="1:13" s="174" customFormat="1" ht="30" customHeight="1" x14ac:dyDescent="0.2">
      <c r="A13" s="230" t="s">
        <v>37</v>
      </c>
      <c r="B13" s="232" t="str">
        <f>VLOOKUP($F13,УЧАСТНИКИ!$A$2:$L$1105,3,FALSE)</f>
        <v>Плохой Евгений</v>
      </c>
      <c r="C13" s="233" t="str">
        <f>VLOOKUP($F13,УЧАСТНИКИ!$A$2:$L$1105,4,FALSE)</f>
        <v>04.07.1998</v>
      </c>
      <c r="D13" s="234" t="str">
        <f>VLOOKUP($F13,УЧАСТНИКИ!$A$2:$L$1105,5,FALSE)</f>
        <v>Краснодарский край ЮФО (К)</v>
      </c>
      <c r="E13" s="235" t="str">
        <f>VLOOKUP($F13,УЧАСТНИКИ!$A$2:$L$1105,8,FALSE)</f>
        <v>КМС</v>
      </c>
      <c r="F13" s="230" t="s">
        <v>1132</v>
      </c>
      <c r="G13" s="230" t="s">
        <v>1323</v>
      </c>
      <c r="H13" s="230"/>
      <c r="I13" s="230"/>
      <c r="J13" s="230"/>
      <c r="K13" s="230"/>
      <c r="M13" s="178"/>
    </row>
    <row r="14" spans="1:13" ht="30" customHeight="1" x14ac:dyDescent="0.2">
      <c r="A14" s="230" t="s">
        <v>38</v>
      </c>
      <c r="B14" s="226" t="str">
        <f>VLOOKUP($F14,УЧАСТНИКИ!$A$2:$L$1105,3,FALSE)</f>
        <v>Лукин Андрей</v>
      </c>
      <c r="C14" s="227" t="str">
        <f>VLOOKUP($F14,УЧАСТНИКИ!$A$2:$L$1105,4,FALSE)</f>
        <v>28.02.1998</v>
      </c>
      <c r="D14" s="228" t="str">
        <f>VLOOKUP($F14,УЧАСТНИКИ!$A$2:$L$1105,5,FALSE)</f>
        <v xml:space="preserve">Республика Карелия </v>
      </c>
      <c r="E14" s="229" t="str">
        <f>VLOOKUP($F14,УЧАСТНИКИ!$A$2:$L$1105,8,FALSE)</f>
        <v>МС</v>
      </c>
      <c r="F14" s="230" t="s">
        <v>1255</v>
      </c>
      <c r="G14" s="230" t="s">
        <v>1324</v>
      </c>
      <c r="H14" s="230"/>
      <c r="I14" s="230"/>
      <c r="J14" s="230"/>
      <c r="K14" s="231"/>
    </row>
    <row r="15" spans="1:13" ht="30" customHeight="1" x14ac:dyDescent="0.2">
      <c r="A15" s="230" t="s">
        <v>39</v>
      </c>
      <c r="B15" s="226" t="str">
        <f>VLOOKUP($F15,УЧАСТНИКИ!$A$2:$L$1105,3,FALSE)</f>
        <v>Идрисов Михаил</v>
      </c>
      <c r="C15" s="227" t="str">
        <f>VLOOKUP($F15,УЧАСТНИКИ!$A$2:$L$1105,4,FALSE)</f>
        <v>21.06.1988</v>
      </c>
      <c r="D15" s="228" t="str">
        <f>VLOOKUP($F15,УЧАСТНИКИ!$A$2:$L$1105,5,FALSE)</f>
        <v xml:space="preserve">Иркутская область </v>
      </c>
      <c r="E15" s="229" t="str">
        <f>VLOOKUP($F15,УЧАСТНИКИ!$A$2:$L$1105,8,FALSE)</f>
        <v>МСМК</v>
      </c>
      <c r="F15" s="230" t="s">
        <v>1211</v>
      </c>
      <c r="G15" s="230" t="s">
        <v>1325</v>
      </c>
      <c r="H15" s="230"/>
      <c r="I15" s="230"/>
      <c r="J15" s="230"/>
      <c r="K15" s="231"/>
    </row>
    <row r="16" spans="1:13" ht="30" customHeight="1" x14ac:dyDescent="0.2">
      <c r="A16" s="230" t="s">
        <v>40</v>
      </c>
      <c r="B16" s="226" t="str">
        <f>VLOOKUP($F16,УЧАСТНИКИ!$A$2:$L$1105,3,FALSE)</f>
        <v>Доронин Владислав</v>
      </c>
      <c r="C16" s="227" t="str">
        <f>VLOOKUP($F16,УЧАСТНИКИ!$A$2:$L$1105,4,FALSE)</f>
        <v>26.06.2000</v>
      </c>
      <c r="D16" s="228" t="str">
        <f>VLOOKUP($F16,УЧАСТНИКИ!$A$2:$L$1105,5,FALSE)</f>
        <v xml:space="preserve">Воронежская область </v>
      </c>
      <c r="E16" s="229" t="str">
        <f>VLOOKUP($F16,УЧАСТНИКИ!$A$2:$L$1105,8,FALSE)</f>
        <v>МС</v>
      </c>
      <c r="F16" s="230" t="s">
        <v>1165</v>
      </c>
      <c r="G16" s="230" t="s">
        <v>1327</v>
      </c>
      <c r="H16" s="230"/>
      <c r="I16" s="230"/>
      <c r="J16" s="230"/>
      <c r="K16" s="231"/>
    </row>
    <row r="17" spans="1:12" ht="30" customHeight="1" x14ac:dyDescent="0.2">
      <c r="A17" s="230">
        <v>8</v>
      </c>
      <c r="B17" s="226" t="str">
        <f>VLOOKUP($F17,УЧАСТНИКИ!$A$2:$L$1105,3,FALSE)</f>
        <v>Емельянов Руслан</v>
      </c>
      <c r="C17" s="227" t="str">
        <f>VLOOKUP($F17,УЧАСТНИКИ!$A$2:$L$1105,4,FALSE)</f>
        <v>03.03.1997</v>
      </c>
      <c r="D17" s="228" t="str">
        <f>VLOOKUP($F17,УЧАСТНИКИ!$A$2:$L$1105,5,FALSE)</f>
        <v xml:space="preserve">Курская область </v>
      </c>
      <c r="E17" s="229" t="str">
        <f>VLOOKUP($F17,УЧАСТНИКИ!$A$2:$L$1105,8,FALSE)</f>
        <v>КМС</v>
      </c>
      <c r="F17" s="230" t="s">
        <v>1236</v>
      </c>
      <c r="G17" s="230" t="s">
        <v>1322</v>
      </c>
      <c r="H17" s="230"/>
      <c r="I17" s="230"/>
      <c r="J17" s="230"/>
      <c r="K17" s="231"/>
    </row>
    <row r="18" spans="1:12" x14ac:dyDescent="0.2">
      <c r="L18" s="23"/>
    </row>
    <row r="19" spans="1:12" ht="15.75" x14ac:dyDescent="0.25">
      <c r="A19" s="248" t="s">
        <v>55</v>
      </c>
      <c r="B19" s="87"/>
      <c r="D19" s="205" t="s">
        <v>178</v>
      </c>
      <c r="E19" s="142"/>
      <c r="G19" s="29"/>
      <c r="I19" s="142"/>
      <c r="K19" s="23"/>
      <c r="L19" s="23"/>
    </row>
    <row r="20" spans="1:12" ht="15.75" x14ac:dyDescent="0.25">
      <c r="A20" s="248" t="s">
        <v>51</v>
      </c>
      <c r="D20" s="205" t="s">
        <v>1267</v>
      </c>
      <c r="L20" s="23"/>
    </row>
    <row r="21" spans="1:12" ht="15.75" x14ac:dyDescent="0.25">
      <c r="A21" s="282" t="s">
        <v>52</v>
      </c>
      <c r="B21" s="282"/>
      <c r="D21" s="205" t="s">
        <v>1268</v>
      </c>
      <c r="L21" s="23"/>
    </row>
    <row r="22" spans="1:12" ht="15.75" x14ac:dyDescent="0.25">
      <c r="A22" s="282"/>
      <c r="B22" s="282"/>
      <c r="L22" s="23"/>
    </row>
    <row r="23" spans="1:12" ht="15.75" x14ac:dyDescent="0.25">
      <c r="B23" s="142"/>
      <c r="L23" s="23"/>
    </row>
    <row r="24" spans="1:12" ht="15.75" x14ac:dyDescent="0.25">
      <c r="B24" s="119"/>
      <c r="L24" s="23"/>
    </row>
    <row r="25" spans="1:12" ht="15.75" x14ac:dyDescent="0.25">
      <c r="B25" s="119"/>
      <c r="L25" s="23"/>
    </row>
    <row r="26" spans="1:12" ht="15.75" x14ac:dyDescent="0.25">
      <c r="B26" s="119"/>
      <c r="L26" s="23"/>
    </row>
    <row r="27" spans="1:12" ht="15.75" x14ac:dyDescent="0.25">
      <c r="B27" s="119"/>
      <c r="L27" s="23"/>
    </row>
    <row r="28" spans="1:12" x14ac:dyDescent="0.2">
      <c r="L28" s="23"/>
    </row>
    <row r="29" spans="1:12" x14ac:dyDescent="0.2">
      <c r="L29" s="23"/>
    </row>
    <row r="30" spans="1:12" x14ac:dyDescent="0.2">
      <c r="L30" s="23"/>
    </row>
    <row r="31" spans="1:12" x14ac:dyDescent="0.2">
      <c r="L31" s="23"/>
    </row>
    <row r="32" spans="1:12" x14ac:dyDescent="0.2">
      <c r="L32" s="23"/>
    </row>
    <row r="33" spans="1:12" x14ac:dyDescent="0.2">
      <c r="L33" s="23"/>
    </row>
    <row r="34" spans="1:12" x14ac:dyDescent="0.2">
      <c r="L34" s="23"/>
    </row>
    <row r="35" spans="1:12" x14ac:dyDescent="0.2">
      <c r="L35" s="23"/>
    </row>
    <row r="36" spans="1:12" x14ac:dyDescent="0.2">
      <c r="L36" s="23"/>
    </row>
    <row r="37" spans="1:12" x14ac:dyDescent="0.2">
      <c r="A37" s="23"/>
      <c r="B37" s="88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">
      <c r="A38" s="29"/>
      <c r="B38" s="120"/>
      <c r="C38" s="121"/>
      <c r="D38" s="122"/>
      <c r="E38" s="122"/>
      <c r="F38" s="29"/>
      <c r="G38" s="29"/>
      <c r="H38" s="29"/>
      <c r="I38" s="29"/>
      <c r="J38" s="29"/>
      <c r="K38" s="121"/>
      <c r="L38" s="23"/>
    </row>
    <row r="39" spans="1:12" x14ac:dyDescent="0.2">
      <c r="A39" s="29"/>
      <c r="B39" s="28"/>
      <c r="C39" s="121"/>
      <c r="D39" s="122"/>
      <c r="E39" s="122"/>
      <c r="F39" s="29"/>
      <c r="G39" s="29"/>
      <c r="H39" s="29"/>
      <c r="I39" s="29"/>
      <c r="J39" s="29"/>
      <c r="K39" s="121"/>
    </row>
    <row r="40" spans="1:12" x14ac:dyDescent="0.2">
      <c r="A40" s="29"/>
      <c r="B40" s="123"/>
      <c r="C40" s="121"/>
      <c r="D40" s="122"/>
      <c r="E40" s="122"/>
      <c r="F40" s="29"/>
      <c r="G40" s="29"/>
      <c r="H40" s="29"/>
      <c r="I40" s="29"/>
      <c r="J40" s="29"/>
      <c r="K40" s="121"/>
    </row>
    <row r="41" spans="1:12" x14ac:dyDescent="0.2">
      <c r="A41" s="29"/>
      <c r="B41" s="123"/>
      <c r="C41" s="121"/>
      <c r="D41" s="122"/>
      <c r="E41" s="122"/>
      <c r="F41" s="29"/>
      <c r="G41" s="29"/>
      <c r="H41" s="29"/>
      <c r="I41" s="29"/>
      <c r="J41" s="29"/>
      <c r="K41" s="121"/>
    </row>
    <row r="42" spans="1:12" x14ac:dyDescent="0.2">
      <c r="A42" s="29"/>
      <c r="B42" s="123"/>
      <c r="C42" s="121"/>
      <c r="D42" s="122"/>
      <c r="E42" s="122"/>
      <c r="F42" s="29"/>
      <c r="G42" s="29"/>
      <c r="H42" s="29"/>
      <c r="I42" s="29"/>
      <c r="J42" s="29"/>
      <c r="K42" s="121"/>
    </row>
    <row r="43" spans="1:12" x14ac:dyDescent="0.2">
      <c r="A43" s="29"/>
      <c r="B43" s="123"/>
      <c r="C43" s="121"/>
      <c r="D43" s="122"/>
      <c r="E43" s="122"/>
      <c r="F43" s="29"/>
      <c r="G43" s="29"/>
      <c r="H43" s="29"/>
      <c r="I43" s="29"/>
      <c r="J43" s="29"/>
      <c r="K43" s="121"/>
    </row>
    <row r="44" spans="1:12" x14ac:dyDescent="0.2">
      <c r="A44" s="29"/>
      <c r="B44" s="123"/>
      <c r="C44" s="121"/>
      <c r="D44" s="122"/>
      <c r="E44" s="122"/>
      <c r="F44" s="29"/>
      <c r="G44" s="29"/>
      <c r="H44" s="29"/>
      <c r="I44" s="29"/>
      <c r="J44" s="29"/>
      <c r="K44" s="121"/>
    </row>
    <row r="45" spans="1:12" x14ac:dyDescent="0.2">
      <c r="A45" s="29"/>
      <c r="B45" s="123"/>
      <c r="C45" s="121"/>
      <c r="D45" s="122"/>
      <c r="E45" s="122"/>
      <c r="F45" s="29"/>
      <c r="G45" s="29"/>
      <c r="H45" s="29"/>
      <c r="I45" s="29"/>
      <c r="J45" s="29"/>
      <c r="K45" s="121"/>
    </row>
    <row r="46" spans="1:12" x14ac:dyDescent="0.2">
      <c r="A46" s="23"/>
      <c r="B46" s="88"/>
      <c r="C46" s="23"/>
      <c r="D46" s="23"/>
      <c r="E46" s="23"/>
      <c r="F46" s="23"/>
      <c r="G46" s="23"/>
      <c r="H46" s="23"/>
      <c r="I46" s="23"/>
      <c r="J46" s="23"/>
      <c r="K46" s="23"/>
    </row>
    <row r="47" spans="1:12" x14ac:dyDescent="0.2">
      <c r="A47" s="29"/>
      <c r="B47" s="120"/>
      <c r="C47" s="121"/>
      <c r="D47" s="122"/>
      <c r="E47" s="122"/>
      <c r="F47" s="29"/>
      <c r="G47" s="29"/>
      <c r="H47" s="29"/>
      <c r="I47" s="29"/>
      <c r="J47" s="29"/>
      <c r="K47" s="121"/>
    </row>
    <row r="48" spans="1:12" x14ac:dyDescent="0.2">
      <c r="A48" s="29"/>
      <c r="B48" s="120"/>
      <c r="C48" s="121"/>
      <c r="D48" s="122"/>
      <c r="E48" s="122"/>
      <c r="F48" s="29"/>
      <c r="G48" s="29"/>
      <c r="H48" s="29"/>
      <c r="I48" s="29"/>
      <c r="J48" s="29"/>
      <c r="K48" s="121"/>
    </row>
    <row r="49" spans="1:11" x14ac:dyDescent="0.2">
      <c r="A49" s="29"/>
      <c r="B49" s="120"/>
      <c r="C49" s="121"/>
      <c r="D49" s="122"/>
      <c r="E49" s="122"/>
      <c r="F49" s="29"/>
      <c r="G49" s="29"/>
      <c r="H49" s="29"/>
      <c r="I49" s="29"/>
      <c r="J49" s="29"/>
      <c r="K49" s="121"/>
    </row>
    <row r="50" spans="1:11" x14ac:dyDescent="0.2">
      <c r="A50" s="29"/>
      <c r="B50" s="120"/>
      <c r="C50" s="121"/>
      <c r="D50" s="122"/>
      <c r="E50" s="122"/>
      <c r="F50" s="29"/>
      <c r="G50" s="29"/>
      <c r="H50" s="29"/>
      <c r="I50" s="29"/>
      <c r="J50" s="29"/>
      <c r="K50" s="121"/>
    </row>
    <row r="51" spans="1:11" x14ac:dyDescent="0.2">
      <c r="A51" s="29"/>
      <c r="B51" s="120"/>
      <c r="C51" s="121"/>
      <c r="D51" s="122"/>
      <c r="E51" s="122"/>
      <c r="F51" s="29"/>
      <c r="G51" s="29"/>
      <c r="H51" s="29"/>
      <c r="I51" s="29"/>
      <c r="J51" s="29"/>
      <c r="K51" s="121"/>
    </row>
    <row r="52" spans="1:11" x14ac:dyDescent="0.2">
      <c r="A52" s="29"/>
      <c r="B52" s="120"/>
      <c r="C52" s="121"/>
      <c r="D52" s="122"/>
      <c r="E52" s="122"/>
      <c r="F52" s="29"/>
      <c r="G52" s="29"/>
      <c r="H52" s="29"/>
      <c r="I52" s="29"/>
      <c r="J52" s="29"/>
      <c r="K52" s="121"/>
    </row>
    <row r="53" spans="1:11" x14ac:dyDescent="0.2">
      <c r="A53" s="29"/>
      <c r="B53" s="120"/>
      <c r="C53" s="121"/>
      <c r="D53" s="122"/>
      <c r="E53" s="122"/>
      <c r="F53" s="29"/>
      <c r="G53" s="29"/>
      <c r="H53" s="29"/>
      <c r="I53" s="29"/>
      <c r="J53" s="29"/>
      <c r="K53" s="121"/>
    </row>
    <row r="54" spans="1:11" x14ac:dyDescent="0.2">
      <c r="A54" s="29"/>
      <c r="B54" s="120"/>
      <c r="C54" s="121"/>
      <c r="D54" s="122"/>
      <c r="E54" s="122"/>
      <c r="F54" s="29"/>
      <c r="G54" s="29"/>
      <c r="H54" s="29"/>
      <c r="I54" s="29"/>
      <c r="J54" s="29"/>
      <c r="K54" s="121"/>
    </row>
    <row r="55" spans="1:1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</sheetData>
  <mergeCells count="6">
    <mergeCell ref="A22:B22"/>
    <mergeCell ref="A1:K1"/>
    <mergeCell ref="A2:K2"/>
    <mergeCell ref="A3:K3"/>
    <mergeCell ref="E4:K4"/>
    <mergeCell ref="A21:B21"/>
  </mergeCells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N136"/>
  <sheetViews>
    <sheetView topLeftCell="A19"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0.85546875" style="63" bestFit="1" customWidth="1"/>
    <col min="3" max="3" width="10.5703125" style="63" customWidth="1"/>
    <col min="4" max="4" width="50.5703125" style="63" bestFit="1" customWidth="1"/>
    <col min="5" max="6" width="9.7109375" style="63" customWidth="1"/>
    <col min="7" max="7" width="7.7109375" style="63" customWidth="1"/>
    <col min="8" max="8" width="15.7109375" style="63" customWidth="1"/>
    <col min="9" max="9" width="9.42578125" style="63" customWidth="1"/>
    <col min="10" max="10" width="7.140625" style="63" customWidth="1"/>
    <col min="11" max="11" width="6" style="63" customWidth="1"/>
    <col min="12" max="16384" width="9.140625" style="63"/>
  </cols>
  <sheetData>
    <row r="1" spans="1:14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55"/>
      <c r="L1" s="55"/>
      <c r="M1" s="55"/>
      <c r="N1" s="55"/>
    </row>
    <row r="2" spans="1:14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64"/>
      <c r="L2" s="55"/>
      <c r="M2" s="55"/>
      <c r="N2" s="55"/>
    </row>
    <row r="3" spans="1:14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64"/>
      <c r="L3" s="55"/>
      <c r="M3" s="55"/>
      <c r="N3" s="55"/>
    </row>
    <row r="4" spans="1:14" ht="15" x14ac:dyDescent="0.2">
      <c r="A4" s="194"/>
      <c r="B4" s="194"/>
      <c r="C4" s="194"/>
      <c r="D4" s="194"/>
      <c r="E4" s="288" t="s">
        <v>176</v>
      </c>
      <c r="F4" s="288"/>
      <c r="G4" s="288"/>
      <c r="H4" s="288"/>
      <c r="I4" s="288"/>
      <c r="J4" s="288"/>
      <c r="K4" s="65"/>
    </row>
    <row r="5" spans="1:14" ht="14.25" x14ac:dyDescent="0.2">
      <c r="A5" s="18" t="str">
        <f>d_4</f>
        <v>МУЖЧИНЫ</v>
      </c>
      <c r="B5" s="194"/>
      <c r="C5" s="197" t="s">
        <v>158</v>
      </c>
      <c r="D5" s="196" t="s">
        <v>186</v>
      </c>
      <c r="E5" s="194"/>
      <c r="F5" s="194"/>
      <c r="G5" s="18" t="str">
        <f>d_2</f>
        <v>05.09.2019г.</v>
      </c>
      <c r="H5" s="34" t="s">
        <v>161</v>
      </c>
      <c r="I5" s="15" t="s">
        <v>1330</v>
      </c>
      <c r="K5" s="65"/>
    </row>
    <row r="6" spans="1:14" x14ac:dyDescent="0.2">
      <c r="A6" s="15" t="s">
        <v>132</v>
      </c>
      <c r="B6" s="141"/>
      <c r="C6" s="197" t="s">
        <v>159</v>
      </c>
      <c r="D6" s="15" t="s">
        <v>187</v>
      </c>
      <c r="E6" s="15"/>
      <c r="H6" s="34" t="s">
        <v>162</v>
      </c>
      <c r="I6" s="195"/>
      <c r="K6" s="65"/>
    </row>
    <row r="7" spans="1:14" ht="13.5" customHeight="1" x14ac:dyDescent="0.2">
      <c r="C7" s="197" t="s">
        <v>160</v>
      </c>
      <c r="D7" s="18">
        <v>20.23</v>
      </c>
      <c r="F7" s="15"/>
      <c r="G7" s="13"/>
      <c r="H7" s="13"/>
      <c r="I7" s="141"/>
      <c r="J7" s="19" t="str">
        <f>d_5</f>
        <v>г. Сочи, ул. Бзугу 2, ст. им. Славы Метревели</v>
      </c>
      <c r="K7" s="65"/>
    </row>
    <row r="8" spans="1:14" ht="24" customHeight="1" x14ac:dyDescent="0.2">
      <c r="A8" s="111" t="s">
        <v>54</v>
      </c>
      <c r="B8" s="111" t="s">
        <v>137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</row>
    <row r="9" spans="1:14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4" x14ac:dyDescent="0.2">
      <c r="A10" s="212" t="s">
        <v>34</v>
      </c>
      <c r="B10" s="95"/>
      <c r="C10" s="213"/>
      <c r="D10" s="97"/>
      <c r="E10" s="214"/>
      <c r="F10" s="236"/>
      <c r="G10" s="236"/>
      <c r="H10" s="212"/>
      <c r="I10" s="212"/>
      <c r="J10" s="213"/>
    </row>
    <row r="11" spans="1:14" s="174" customFormat="1" x14ac:dyDescent="0.2">
      <c r="A11" s="212" t="s">
        <v>35</v>
      </c>
      <c r="B11" s="175" t="str">
        <f>VLOOKUP($F11,УЧАСТНИКИ!$A$2:$L$1105,3,FALSE)</f>
        <v>Матвеев Никита</v>
      </c>
      <c r="C11" s="212" t="str">
        <f>VLOOKUP($F11,УЧАСТНИКИ!$A$2:$L$1105,4,FALSE)</f>
        <v>28.03.2000</v>
      </c>
      <c r="D11" s="177" t="str">
        <f>VLOOKUP($F11,УЧАСТНИКИ!$A$2:$L$1105,5,FALSE)</f>
        <v>Ямало-Ненецкий автономный округ Владимирская область</v>
      </c>
      <c r="E11" s="237" t="str">
        <f>VLOOKUP($F11,УЧАСТНИКИ!$A$2:$L$1105,8,FALSE)</f>
        <v>КМС</v>
      </c>
      <c r="F11" s="212" t="s">
        <v>1158</v>
      </c>
      <c r="G11" s="212"/>
      <c r="H11" s="212"/>
      <c r="I11" s="212"/>
      <c r="J11" s="212"/>
    </row>
    <row r="12" spans="1:14" s="174" customFormat="1" x14ac:dyDescent="0.2">
      <c r="A12" s="212" t="s">
        <v>36</v>
      </c>
      <c r="B12" s="175" t="str">
        <f>VLOOKUP($F12,УЧАСТНИКИ!$A$2:$L$1105,3,FALSE)</f>
        <v>Балыкин Антон</v>
      </c>
      <c r="C12" s="212" t="str">
        <f>VLOOKUP($F12,УЧАСТНИКИ!$A$2:$L$1105,4,FALSE)</f>
        <v>20.02.1996</v>
      </c>
      <c r="D12" s="177" t="str">
        <f>VLOOKUP($F12,УЧАСТНИКИ!$A$2:$L$1105,5,FALSE)</f>
        <v xml:space="preserve">Свердловская область </v>
      </c>
      <c r="E12" s="237" t="str">
        <f>VLOOKUP($F12,УЧАСТНИКИ!$A$2:$L$1105,8,FALSE)</f>
        <v>МС</v>
      </c>
      <c r="F12" s="212" t="s">
        <v>1172</v>
      </c>
      <c r="G12" s="212"/>
      <c r="H12" s="212"/>
      <c r="I12" s="212"/>
      <c r="J12" s="212"/>
    </row>
    <row r="13" spans="1:14" s="174" customFormat="1" x14ac:dyDescent="0.2">
      <c r="A13" s="212" t="s">
        <v>37</v>
      </c>
      <c r="B13" s="175" t="str">
        <f>VLOOKUP($F13,УЧАСТНИКИ!$A$2:$L$1105,3,FALSE)</f>
        <v>Ткалич Ярослав</v>
      </c>
      <c r="C13" s="212" t="str">
        <f>VLOOKUP($F13,УЧАСТНИКИ!$A$2:$L$1105,4,FALSE)</f>
        <v>05.06.1996</v>
      </c>
      <c r="D13" s="177" t="str">
        <f>VLOOKUP($F13,УЧАСТНИКИ!$A$2:$L$1105,5,FALSE)</f>
        <v>Московская область Смоленская область</v>
      </c>
      <c r="E13" s="237" t="str">
        <f>VLOOKUP($F13,УЧАСТНИКИ!$A$2:$L$1105,8,FALSE)</f>
        <v>МС</v>
      </c>
      <c r="F13" s="212" t="s">
        <v>1220</v>
      </c>
      <c r="G13" s="212"/>
      <c r="H13" s="212"/>
      <c r="I13" s="212"/>
      <c r="J13" s="212"/>
      <c r="L13" s="178"/>
    </row>
    <row r="14" spans="1:14" x14ac:dyDescent="0.2">
      <c r="A14" s="212" t="s">
        <v>38</v>
      </c>
      <c r="B14" s="95" t="str">
        <f>VLOOKUP($F14,УЧАСТНИКИ!$A$2:$L$1105,3,FALSE)</f>
        <v>Чернухин Кирилл</v>
      </c>
      <c r="C14" s="213" t="str">
        <f>VLOOKUP($F14,УЧАСТНИКИ!$A$2:$L$1105,4,FALSE)</f>
        <v>15.08.1994</v>
      </c>
      <c r="D14" s="97" t="str">
        <f>VLOOKUP($F14,УЧАСТНИКИ!$A$2:$L$1105,5,FALSE)</f>
        <v>Москва Санкт-Петербург</v>
      </c>
      <c r="E14" s="214" t="str">
        <f>VLOOKUP($F14,УЧАСТНИКИ!$A$2:$L$1105,8,FALSE)</f>
        <v>МС</v>
      </c>
      <c r="F14" s="212" t="s">
        <v>1208</v>
      </c>
      <c r="G14" s="212"/>
      <c r="H14" s="212"/>
      <c r="I14" s="212"/>
      <c r="J14" s="213" t="s">
        <v>121</v>
      </c>
    </row>
    <row r="15" spans="1:14" x14ac:dyDescent="0.2">
      <c r="A15" s="212" t="s">
        <v>39</v>
      </c>
      <c r="B15" s="95" t="str">
        <f>VLOOKUP($F15,УЧАСТНИКИ!$A$2:$L$1105,3,FALSE)</f>
        <v>Тренихин Павел</v>
      </c>
      <c r="C15" s="213" t="str">
        <f>VLOOKUP($F15,УЧАСТНИКИ!$A$2:$L$1105,4,FALSE)</f>
        <v>24.03.1986</v>
      </c>
      <c r="D15" s="97" t="str">
        <f>VLOOKUP($F15,УЧАСТНИКИ!$A$2:$L$1105,5,FALSE)</f>
        <v xml:space="preserve">Тюменская область </v>
      </c>
      <c r="E15" s="214" t="str">
        <f>VLOOKUP($F15,УЧАСТНИКИ!$A$2:$L$1105,8,FALSE)</f>
        <v>МСМК</v>
      </c>
      <c r="F15" s="212" t="s">
        <v>1185</v>
      </c>
      <c r="G15" s="212"/>
      <c r="H15" s="212"/>
      <c r="I15" s="212"/>
      <c r="J15" s="213"/>
    </row>
    <row r="16" spans="1:14" x14ac:dyDescent="0.2">
      <c r="A16" s="212" t="s">
        <v>40</v>
      </c>
      <c r="B16" s="95" t="str">
        <f>VLOOKUP($F16,УЧАСТНИКИ!$A$2:$L$1105,3,FALSE)</f>
        <v>Радионов Максим</v>
      </c>
      <c r="C16" s="213" t="str">
        <f>VLOOKUP($F16,УЧАСТНИКИ!$A$2:$L$1105,4,FALSE)</f>
        <v>12.01.2000</v>
      </c>
      <c r="D16" s="97" t="str">
        <f>VLOOKUP($F16,УЧАСТНИКИ!$A$2:$L$1105,5,FALSE)</f>
        <v xml:space="preserve">Астраханская область </v>
      </c>
      <c r="E16" s="214" t="str">
        <f>VLOOKUP($F16,УЧАСТНИКИ!$A$2:$L$1105,8,FALSE)</f>
        <v>КМС</v>
      </c>
      <c r="F16" s="212" t="s">
        <v>1266</v>
      </c>
      <c r="G16" s="212"/>
      <c r="H16" s="212"/>
      <c r="I16" s="212"/>
      <c r="J16" s="213"/>
    </row>
    <row r="17" spans="1:11" x14ac:dyDescent="0.2">
      <c r="A17" s="212" t="s">
        <v>61</v>
      </c>
      <c r="B17" s="95" t="str">
        <f>VLOOKUP($F17,УЧАСТНИКИ!$A$2:$L$1105,3,FALSE)</f>
        <v>Киктенко Александр</v>
      </c>
      <c r="C17" s="213" t="str">
        <f>VLOOKUP($F17,УЧАСТНИКИ!$A$2:$L$1105,4,FALSE)</f>
        <v>20.08.1995</v>
      </c>
      <c r="D17" s="97" t="str">
        <f>VLOOKUP($F17,УЧАСТНИКИ!$A$2:$L$1105,5,FALSE)</f>
        <v xml:space="preserve">Ростовская область </v>
      </c>
      <c r="E17" s="214" t="str">
        <f>VLOOKUP($F17,УЧАСТНИКИ!$A$2:$L$1105,8,FALSE)</f>
        <v>КМС</v>
      </c>
      <c r="F17" s="212" t="s">
        <v>1149</v>
      </c>
      <c r="G17" s="212"/>
      <c r="H17" s="212"/>
      <c r="I17" s="212"/>
      <c r="J17" s="213" t="s">
        <v>121</v>
      </c>
    </row>
    <row r="18" spans="1:11" x14ac:dyDescent="0.2">
      <c r="A18" s="221"/>
      <c r="B18" s="222" t="s">
        <v>42</v>
      </c>
      <c r="C18" s="223"/>
      <c r="D18" s="223"/>
      <c r="E18" s="223"/>
      <c r="F18" s="223"/>
      <c r="G18" s="223"/>
      <c r="H18" s="223"/>
      <c r="I18" s="223"/>
      <c r="J18" s="224"/>
      <c r="K18" s="9"/>
    </row>
    <row r="19" spans="1:11" x14ac:dyDescent="0.2">
      <c r="A19" s="212" t="s">
        <v>34</v>
      </c>
      <c r="B19" s="95" t="str">
        <f>VLOOKUP($F19,УЧАСТНИКИ!$A$2:$L$1105,3,FALSE)</f>
        <v>Дроздов Артем</v>
      </c>
      <c r="C19" s="213" t="str">
        <f>VLOOKUP($F19,УЧАСТНИКИ!$A$2:$L$1105,4,FALSE)</f>
        <v>26.04.2000</v>
      </c>
      <c r="D19" s="97" t="str">
        <f>VLOOKUP($F19,УЧАСТНИКИ!$A$2:$L$1105,5,FALSE)</f>
        <v xml:space="preserve">Курская область </v>
      </c>
      <c r="E19" s="214" t="str">
        <f>VLOOKUP($F19,УЧАСТНИКИ!$A$2:$L$1105,8,FALSE)</f>
        <v>1</v>
      </c>
      <c r="F19" s="212" t="s">
        <v>1235</v>
      </c>
      <c r="G19" s="212"/>
      <c r="H19" s="212"/>
      <c r="I19" s="212"/>
      <c r="J19" s="213"/>
    </row>
    <row r="20" spans="1:11" x14ac:dyDescent="0.2">
      <c r="A20" s="212" t="s">
        <v>35</v>
      </c>
      <c r="B20" s="95" t="str">
        <f>VLOOKUP($F20,УЧАСТНИКИ!$A$2:$L$1105,3,FALSE)</f>
        <v>Кропочев Константин</v>
      </c>
      <c r="C20" s="213" t="str">
        <f>VLOOKUP($F20,УЧАСТНИКИ!$A$2:$L$1105,4,FALSE)</f>
        <v>17.03.1999</v>
      </c>
      <c r="D20" s="97" t="str">
        <f>VLOOKUP($F20,УЧАСТНИКИ!$A$2:$L$1105,5,FALSE)</f>
        <v xml:space="preserve">Краснодарский край </v>
      </c>
      <c r="E20" s="214" t="str">
        <f>VLOOKUP($F20,УЧАСТНИКИ!$A$2:$L$1105,8,FALSE)</f>
        <v>КМС</v>
      </c>
      <c r="F20" s="212" t="s">
        <v>1125</v>
      </c>
      <c r="G20" s="212"/>
      <c r="H20" s="212"/>
      <c r="I20" s="212"/>
      <c r="J20" s="213" t="s">
        <v>121</v>
      </c>
    </row>
    <row r="21" spans="1:11" x14ac:dyDescent="0.2">
      <c r="A21" s="212" t="s">
        <v>36</v>
      </c>
      <c r="B21" s="95" t="str">
        <f>VLOOKUP($F21,УЧАСТНИКИ!$A$2:$L$1105,3,FALSE)</f>
        <v>Копырялов Артём</v>
      </c>
      <c r="C21" s="213" t="str">
        <f>VLOOKUP($F21,УЧАСТНИКИ!$A$2:$L$1105,4,FALSE)</f>
        <v>15.11.1993</v>
      </c>
      <c r="D21" s="97" t="str">
        <f>VLOOKUP($F21,УЧАСТНИКИ!$A$2:$L$1105,5,FALSE)</f>
        <v xml:space="preserve">Иркутская область </v>
      </c>
      <c r="E21" s="214" t="str">
        <f>VLOOKUP($F21,УЧАСТНИКИ!$A$2:$L$1105,8,FALSE)</f>
        <v>МС</v>
      </c>
      <c r="F21" s="212" t="s">
        <v>1214</v>
      </c>
      <c r="G21" s="212"/>
      <c r="H21" s="212"/>
      <c r="I21" s="212"/>
      <c r="J21" s="213"/>
    </row>
    <row r="22" spans="1:11" x14ac:dyDescent="0.2">
      <c r="A22" s="212" t="s">
        <v>37</v>
      </c>
      <c r="B22" s="95" t="str">
        <f>VLOOKUP($F22,УЧАСТНИКИ!$A$2:$L$1105,3,FALSE)</f>
        <v>Захарченко Никита</v>
      </c>
      <c r="C22" s="213" t="str">
        <f>VLOOKUP($F22,УЧАСТНИКИ!$A$2:$L$1105,4,FALSE)</f>
        <v>19.08.1994</v>
      </c>
      <c r="D22" s="97" t="str">
        <f>VLOOKUP($F22,УЧАСТНИКИ!$A$2:$L$1105,5,FALSE)</f>
        <v xml:space="preserve">ЮФО (К) </v>
      </c>
      <c r="E22" s="214" t="str">
        <f>VLOOKUP($F22,УЧАСТНИКИ!$A$2:$L$1105,8,FALSE)</f>
        <v>МС</v>
      </c>
      <c r="F22" s="212" t="s">
        <v>1248</v>
      </c>
      <c r="G22" s="212"/>
      <c r="H22" s="212"/>
      <c r="I22" s="212"/>
      <c r="J22" s="213"/>
    </row>
    <row r="23" spans="1:11" x14ac:dyDescent="0.2">
      <c r="A23" s="212" t="s">
        <v>38</v>
      </c>
      <c r="B23" s="95" t="str">
        <f>VLOOKUP($F23,УЧАСТНИКИ!$A$2:$L$1105,3,FALSE)</f>
        <v>Кухаренко Андрей</v>
      </c>
      <c r="C23" s="213" t="str">
        <f>VLOOKUP($F23,УЧАСТНИКИ!$A$2:$L$1105,4,FALSE)</f>
        <v>24.02.1997</v>
      </c>
      <c r="D23" s="97" t="str">
        <f>VLOOKUP($F23,УЧАСТНИКИ!$A$2:$L$1105,5,FALSE)</f>
        <v xml:space="preserve">Санкт-Петербург </v>
      </c>
      <c r="E23" s="214" t="str">
        <f>VLOOKUP($F23,УЧАСТНИКИ!$A$2:$L$1105,8,FALSE)</f>
        <v>МС</v>
      </c>
      <c r="F23" s="212" t="s">
        <v>1191</v>
      </c>
      <c r="G23" s="212"/>
      <c r="H23" s="212"/>
      <c r="I23" s="212"/>
      <c r="J23" s="213"/>
    </row>
    <row r="24" spans="1:11" x14ac:dyDescent="0.2">
      <c r="A24" s="212" t="s">
        <v>39</v>
      </c>
      <c r="B24" s="95" t="str">
        <f>VLOOKUP($F24,УЧАСТНИКИ!$A$2:$L$1105,3,FALSE)</f>
        <v>Галацков Андрей</v>
      </c>
      <c r="C24" s="213" t="str">
        <f>VLOOKUP($F24,УЧАСТНИКИ!$A$2:$L$1105,4,FALSE)</f>
        <v>13.02.1992</v>
      </c>
      <c r="D24" s="97" t="str">
        <f>VLOOKUP($F24,УЧАСТНИКИ!$A$2:$L$1105,5,FALSE)</f>
        <v xml:space="preserve">Ульяновская область </v>
      </c>
      <c r="E24" s="214" t="str">
        <f>VLOOKUP($F24,УЧАСТНИКИ!$A$2:$L$1105,8,FALSE)</f>
        <v>МС</v>
      </c>
      <c r="F24" s="212" t="s">
        <v>1088</v>
      </c>
      <c r="G24" s="212"/>
      <c r="H24" s="212"/>
      <c r="I24" s="212"/>
      <c r="J24" s="213"/>
    </row>
    <row r="25" spans="1:11" x14ac:dyDescent="0.2">
      <c r="A25" s="212" t="s">
        <v>40</v>
      </c>
      <c r="B25" s="95" t="str">
        <f>VLOOKUP($F25,УЧАСТНИКИ!$A$2:$L$1105,3,FALSE)</f>
        <v>Никитин Олег</v>
      </c>
      <c r="C25" s="213" t="str">
        <f>VLOOKUP($F25,УЧАСТНИКИ!$A$2:$L$1105,4,FALSE)</f>
        <v>06.06.1997</v>
      </c>
      <c r="D25" s="97" t="str">
        <f>VLOOKUP($F25,УЧАСТНИКИ!$A$2:$L$1105,5,FALSE)</f>
        <v xml:space="preserve">Ульяновская область </v>
      </c>
      <c r="E25" s="214" t="str">
        <f>VLOOKUP($F25,УЧАСТНИКИ!$A$2:$L$1105,8,FALSE)</f>
        <v>КМС</v>
      </c>
      <c r="F25" s="212" t="s">
        <v>1089</v>
      </c>
      <c r="G25" s="212"/>
      <c r="H25" s="212"/>
      <c r="I25" s="212"/>
      <c r="J25" s="213" t="s">
        <v>121</v>
      </c>
    </row>
    <row r="26" spans="1:11" x14ac:dyDescent="0.2">
      <c r="A26" s="212">
        <v>8</v>
      </c>
      <c r="B26" s="95" t="str">
        <f>VLOOKUP($F26,УЧАСТНИКИ!$A$2:$L$1105,3,FALSE)</f>
        <v>Бубнов Денис</v>
      </c>
      <c r="C26" s="213" t="str">
        <f>VLOOKUP($F26,УЧАСТНИКИ!$A$2:$L$1105,4,FALSE)</f>
        <v>05.07.2000</v>
      </c>
      <c r="D26" s="97" t="str">
        <f>VLOOKUP($F26,УЧАСТНИКИ!$A$2:$L$1105,5,FALSE)</f>
        <v xml:space="preserve">Красноярский край </v>
      </c>
      <c r="E26" s="214" t="str">
        <f>VLOOKUP($F26,УЧАСТНИКИ!$A$2:$L$1105,8,FALSE)</f>
        <v>КМС</v>
      </c>
      <c r="F26" s="212" t="s">
        <v>1094</v>
      </c>
      <c r="G26" s="212"/>
      <c r="H26" s="212"/>
      <c r="I26" s="212"/>
      <c r="J26" s="213"/>
    </row>
    <row r="27" spans="1:11" x14ac:dyDescent="0.2">
      <c r="A27" s="221"/>
      <c r="B27" s="222" t="s">
        <v>43</v>
      </c>
      <c r="C27" s="223"/>
      <c r="D27" s="223"/>
      <c r="E27" s="223"/>
      <c r="F27" s="223"/>
      <c r="G27" s="223"/>
      <c r="H27" s="223"/>
      <c r="I27" s="223"/>
      <c r="J27" s="224"/>
    </row>
    <row r="28" spans="1:11" x14ac:dyDescent="0.2">
      <c r="A28" s="212" t="s">
        <v>34</v>
      </c>
      <c r="B28" s="95" t="str">
        <f>VLOOKUP($F28,УЧАСТНИКИ!$A$2:$L$1105,3,FALSE)</f>
        <v>Новожилов Дмитрий</v>
      </c>
      <c r="C28" s="213" t="str">
        <f>VLOOKUP($F28,УЧАСТНИКИ!$A$2:$L$1105,4,FALSE)</f>
        <v>27.06.1996</v>
      </c>
      <c r="D28" s="97" t="str">
        <f>VLOOKUP($F28,УЧАСТНИКИ!$A$2:$L$1105,5,FALSE)</f>
        <v xml:space="preserve">Новгородская область </v>
      </c>
      <c r="E28" s="214" t="str">
        <f>VLOOKUP($F28,УЧАСТНИКИ!$A$2:$L$1105,8,FALSE)</f>
        <v>1</v>
      </c>
      <c r="F28" s="212" t="s">
        <v>1247</v>
      </c>
      <c r="G28" s="212"/>
      <c r="H28" s="212"/>
      <c r="I28" s="212"/>
      <c r="J28" s="213"/>
    </row>
    <row r="29" spans="1:11" x14ac:dyDescent="0.2">
      <c r="A29" s="212" t="s">
        <v>35</v>
      </c>
      <c r="B29" s="95" t="str">
        <f>VLOOKUP($F29,УЧАСТНИКИ!$A$2:$L$1105,3,FALSE)</f>
        <v>Иванченко Антон</v>
      </c>
      <c r="C29" s="213" t="str">
        <f>VLOOKUP($F29,УЧАСТНИКИ!$A$2:$L$1105,4,FALSE)</f>
        <v>17.04.1997</v>
      </c>
      <c r="D29" s="97" t="str">
        <f>VLOOKUP($F29,УЧАСТНИКИ!$A$2:$L$1105,5,FALSE)</f>
        <v xml:space="preserve">Челябинская область </v>
      </c>
      <c r="E29" s="214" t="str">
        <f>VLOOKUP($F29,УЧАСТНИКИ!$A$2:$L$1105,8,FALSE)</f>
        <v>КМС</v>
      </c>
      <c r="F29" s="212" t="s">
        <v>1224</v>
      </c>
      <c r="G29" s="212"/>
      <c r="H29" s="212"/>
      <c r="I29" s="212"/>
      <c r="J29" s="213"/>
    </row>
    <row r="30" spans="1:11" x14ac:dyDescent="0.2">
      <c r="A30" s="212" t="s">
        <v>36</v>
      </c>
      <c r="B30" s="95" t="str">
        <f>VLOOKUP($F30,УЧАСТНИКИ!$A$2:$L$1105,3,FALSE)</f>
        <v>Колесниченко Вячеслав</v>
      </c>
      <c r="C30" s="213" t="str">
        <f>VLOOKUP($F30,УЧАСТНИКИ!$A$2:$L$1105,4,FALSE)</f>
        <v>01.02.1990</v>
      </c>
      <c r="D30" s="97" t="str">
        <f>VLOOKUP($F30,УЧАСТНИКИ!$A$2:$L$1105,5,FALSE)</f>
        <v>Москва Нижегородская область</v>
      </c>
      <c r="E30" s="214" t="str">
        <f>VLOOKUP($F30,УЧАСТНИКИ!$A$2:$L$1105,8,FALSE)</f>
        <v>МСМК</v>
      </c>
      <c r="F30" s="212" t="s">
        <v>73</v>
      </c>
      <c r="G30" s="212"/>
      <c r="H30" s="212"/>
      <c r="I30" s="212"/>
      <c r="J30" s="213"/>
    </row>
    <row r="31" spans="1:11" x14ac:dyDescent="0.2">
      <c r="A31" s="212" t="s">
        <v>37</v>
      </c>
      <c r="B31" s="95" t="str">
        <f>VLOOKUP($F31,УЧАСТНИКИ!$A$2:$L$1105,3,FALSE)</f>
        <v>Доронин Владислав</v>
      </c>
      <c r="C31" s="213" t="str">
        <f>VLOOKUP($F31,УЧАСТНИКИ!$A$2:$L$1105,4,FALSE)</f>
        <v>26.06.2000</v>
      </c>
      <c r="D31" s="97" t="str">
        <f>VLOOKUP($F31,УЧАСТНИКИ!$A$2:$L$1105,5,FALSE)</f>
        <v xml:space="preserve">Воронежская область </v>
      </c>
      <c r="E31" s="214" t="str">
        <f>VLOOKUP($F31,УЧАСТНИКИ!$A$2:$L$1105,8,FALSE)</f>
        <v>МС</v>
      </c>
      <c r="F31" s="212" t="s">
        <v>1165</v>
      </c>
      <c r="G31" s="212"/>
      <c r="H31" s="212"/>
      <c r="I31" s="212"/>
      <c r="J31" s="213"/>
    </row>
    <row r="32" spans="1:11" x14ac:dyDescent="0.2">
      <c r="A32" s="212" t="s">
        <v>38</v>
      </c>
      <c r="B32" s="95" t="str">
        <f>VLOOKUP($F32,УЧАСТНИКИ!$A$2:$L$1105,3,FALSE)</f>
        <v>Садеев Ильфат</v>
      </c>
      <c r="C32" s="213" t="str">
        <f>VLOOKUP($F32,УЧАСТНИКИ!$A$2:$L$1105,4,FALSE)</f>
        <v>17.12.1988</v>
      </c>
      <c r="D32" s="97" t="str">
        <f>VLOOKUP($F32,УЧАСТНИКИ!$A$2:$L$1105,5,FALSE)</f>
        <v xml:space="preserve">Ульяновская область </v>
      </c>
      <c r="E32" s="214" t="str">
        <f>VLOOKUP($F32,УЧАСТНИКИ!$A$2:$L$1105,8,FALSE)</f>
        <v>МС</v>
      </c>
      <c r="F32" s="212" t="s">
        <v>1090</v>
      </c>
      <c r="G32" s="212"/>
      <c r="H32" s="212"/>
      <c r="I32" s="212"/>
      <c r="J32" s="213"/>
    </row>
    <row r="33" spans="1:11" x14ac:dyDescent="0.2">
      <c r="A33" s="212" t="s">
        <v>39</v>
      </c>
      <c r="B33" s="95" t="str">
        <f>VLOOKUP($F33,УЧАСТНИКИ!$A$2:$L$1105,3,FALSE)</f>
        <v>Росляков Данил</v>
      </c>
      <c r="C33" s="213" t="str">
        <f>VLOOKUP($F33,УЧАСТНИКИ!$A$2:$L$1105,4,FALSE)</f>
        <v>04.11.1997</v>
      </c>
      <c r="D33" s="97" t="str">
        <f>VLOOKUP($F33,УЧАСТНИКИ!$A$2:$L$1105,5,FALSE)</f>
        <v xml:space="preserve">Вологодская область </v>
      </c>
      <c r="E33" s="214" t="str">
        <f>VLOOKUP($F33,УЧАСТНИКИ!$A$2:$L$1105,8,FALSE)</f>
        <v>МС</v>
      </c>
      <c r="F33" s="212" t="s">
        <v>106</v>
      </c>
      <c r="G33" s="212"/>
      <c r="H33" s="212"/>
      <c r="I33" s="212"/>
      <c r="J33" s="213"/>
    </row>
    <row r="34" spans="1:11" x14ac:dyDescent="0.2">
      <c r="A34" s="212" t="s">
        <v>40</v>
      </c>
      <c r="B34" s="95" t="str">
        <f>VLOOKUP($F34,УЧАСТНИКИ!$A$2:$L$1105,3,FALSE)</f>
        <v>Колесов Кирилл</v>
      </c>
      <c r="C34" s="213" t="str">
        <f>VLOOKUP($F34,УЧАСТНИКИ!$A$2:$L$1105,4,FALSE)</f>
        <v>26.04.1998</v>
      </c>
      <c r="D34" s="97" t="str">
        <f>VLOOKUP($F34,УЧАСТНИКИ!$A$2:$L$1105,5,FALSE)</f>
        <v xml:space="preserve">Санкт-Петербург </v>
      </c>
      <c r="E34" s="214" t="str">
        <f>VLOOKUP($F34,УЧАСТНИКИ!$A$2:$L$1105,8,FALSE)</f>
        <v>МС</v>
      </c>
      <c r="F34" s="212" t="s">
        <v>75</v>
      </c>
      <c r="G34" s="212"/>
      <c r="H34" s="212"/>
      <c r="I34" s="212"/>
      <c r="J34" s="213" t="s">
        <v>121</v>
      </c>
    </row>
    <row r="35" spans="1:11" x14ac:dyDescent="0.2">
      <c r="A35" s="212">
        <v>8</v>
      </c>
      <c r="B35" s="95" t="str">
        <f>VLOOKUP($F35,УЧАСТНИКИ!$A$2:$L$1105,3,FALSE)</f>
        <v>Табаков Дмитрий</v>
      </c>
      <c r="C35" s="213" t="str">
        <f>VLOOKUP($F35,УЧАСТНИКИ!$A$2:$L$1105,4,FALSE)</f>
        <v>14.07.1998</v>
      </c>
      <c r="D35" s="97" t="str">
        <f>VLOOKUP($F35,УЧАСТНИКИ!$A$2:$L$1105,5,FALSE)</f>
        <v xml:space="preserve">Вологодская область </v>
      </c>
      <c r="E35" s="214" t="str">
        <f>VLOOKUP($F35,УЧАСТНИКИ!$A$2:$L$1105,8,FALSE)</f>
        <v>1</v>
      </c>
      <c r="F35" s="212" t="s">
        <v>1232</v>
      </c>
      <c r="G35" s="212"/>
      <c r="H35" s="212"/>
      <c r="I35" s="212"/>
      <c r="J35" s="213" t="s">
        <v>121</v>
      </c>
    </row>
    <row r="36" spans="1:11" hidden="1" x14ac:dyDescent="0.2">
      <c r="A36" s="221"/>
      <c r="B36" s="222" t="s">
        <v>44</v>
      </c>
      <c r="C36" s="223"/>
      <c r="D36" s="223"/>
      <c r="E36" s="223"/>
      <c r="F36" s="223"/>
      <c r="G36" s="223"/>
      <c r="H36" s="223"/>
      <c r="I36" s="223"/>
      <c r="J36" s="224"/>
      <c r="K36" s="23"/>
    </row>
    <row r="37" spans="1:11" hidden="1" x14ac:dyDescent="0.2">
      <c r="A37" s="212" t="s">
        <v>34</v>
      </c>
      <c r="B37" s="95" t="e">
        <f>VLOOKUP($F37,УЧАСТНИКИ!$A$2:$L$1105,3,FALSE)</f>
        <v>#N/A</v>
      </c>
      <c r="C37" s="213" t="e">
        <f>VLOOKUP($F37,УЧАСТНИКИ!$A$2:$L$1105,4,FALSE)</f>
        <v>#N/A</v>
      </c>
      <c r="D37" s="97" t="e">
        <f>VLOOKUP($F37,УЧАСТНИКИ!$A$2:$L$1105,5,FALSE)</f>
        <v>#N/A</v>
      </c>
      <c r="E37" s="214" t="e">
        <f>VLOOKUP($F37,УЧАСТНИКИ!$A$2:$L$1105,8,FALSE)</f>
        <v>#N/A</v>
      </c>
      <c r="F37" s="212"/>
      <c r="G37" s="212"/>
      <c r="H37" s="212"/>
      <c r="I37" s="212"/>
      <c r="J37" s="213" t="e">
        <f>VLOOKUP($F37,УЧАСТНИКИ!$A$2:$L$1105,9,FALSE)</f>
        <v>#N/A</v>
      </c>
      <c r="K37" s="23"/>
    </row>
    <row r="38" spans="1:11" hidden="1" x14ac:dyDescent="0.2">
      <c r="A38" s="212" t="s">
        <v>35</v>
      </c>
      <c r="B38" s="95" t="e">
        <f>VLOOKUP($F38,УЧАСТНИКИ!$A$2:$L$1105,3,FALSE)</f>
        <v>#N/A</v>
      </c>
      <c r="C38" s="213" t="e">
        <f>VLOOKUP($F38,УЧАСТНИКИ!$A$2:$L$1105,4,FALSE)</f>
        <v>#N/A</v>
      </c>
      <c r="D38" s="97" t="e">
        <f>VLOOKUP($F38,УЧАСТНИКИ!$A$2:$L$1105,5,FALSE)</f>
        <v>#N/A</v>
      </c>
      <c r="E38" s="214" t="e">
        <f>VLOOKUP($F38,УЧАСТНИКИ!$A$2:$L$1105,8,FALSE)</f>
        <v>#N/A</v>
      </c>
      <c r="F38" s="212"/>
      <c r="G38" s="212"/>
      <c r="H38" s="212"/>
      <c r="I38" s="212"/>
      <c r="J38" s="213" t="e">
        <f>VLOOKUP($F38,УЧАСТНИКИ!$A$2:$L$1105,9,FALSE)</f>
        <v>#N/A</v>
      </c>
      <c r="K38" s="23"/>
    </row>
    <row r="39" spans="1:11" hidden="1" x14ac:dyDescent="0.2">
      <c r="A39" s="212" t="s">
        <v>36</v>
      </c>
      <c r="B39" s="95" t="e">
        <f>VLOOKUP($F39,УЧАСТНИКИ!$A$2:$L$1105,3,FALSE)</f>
        <v>#N/A</v>
      </c>
      <c r="C39" s="213" t="e">
        <f>VLOOKUP($F39,УЧАСТНИКИ!$A$2:$L$1105,4,FALSE)</f>
        <v>#N/A</v>
      </c>
      <c r="D39" s="97" t="e">
        <f>VLOOKUP($F39,УЧАСТНИКИ!$A$2:$L$1105,5,FALSE)</f>
        <v>#N/A</v>
      </c>
      <c r="E39" s="214" t="e">
        <f>VLOOKUP($F39,УЧАСТНИКИ!$A$2:$L$1105,8,FALSE)</f>
        <v>#N/A</v>
      </c>
      <c r="F39" s="212"/>
      <c r="G39" s="212"/>
      <c r="H39" s="212"/>
      <c r="I39" s="212"/>
      <c r="J39" s="213" t="e">
        <f>VLOOKUP($F39,УЧАСТНИКИ!$A$2:$L$1105,9,FALSE)</f>
        <v>#N/A</v>
      </c>
      <c r="K39" s="23"/>
    </row>
    <row r="40" spans="1:11" hidden="1" x14ac:dyDescent="0.2">
      <c r="A40" s="212" t="s">
        <v>37</v>
      </c>
      <c r="B40" s="95" t="e">
        <f>VLOOKUP($F40,УЧАСТНИКИ!$A$2:$L$1105,3,FALSE)</f>
        <v>#N/A</v>
      </c>
      <c r="C40" s="213" t="e">
        <f>VLOOKUP($F40,УЧАСТНИКИ!$A$2:$L$1105,4,FALSE)</f>
        <v>#N/A</v>
      </c>
      <c r="D40" s="97" t="e">
        <f>VLOOKUP($F40,УЧАСТНИКИ!$A$2:$L$1105,5,FALSE)</f>
        <v>#N/A</v>
      </c>
      <c r="E40" s="214" t="e">
        <f>VLOOKUP($F40,УЧАСТНИКИ!$A$2:$L$1105,8,FALSE)</f>
        <v>#N/A</v>
      </c>
      <c r="F40" s="212"/>
      <c r="G40" s="212"/>
      <c r="H40" s="212"/>
      <c r="I40" s="212"/>
      <c r="J40" s="213" t="e">
        <f>VLOOKUP($F40,УЧАСТНИКИ!$A$2:$L$1105,9,FALSE)</f>
        <v>#N/A</v>
      </c>
      <c r="K40" s="23"/>
    </row>
    <row r="41" spans="1:11" hidden="1" x14ac:dyDescent="0.2">
      <c r="A41" s="212" t="s">
        <v>38</v>
      </c>
      <c r="B41" s="95" t="e">
        <f>VLOOKUP($F41,УЧАСТНИКИ!$A$2:$L$1105,3,FALSE)</f>
        <v>#N/A</v>
      </c>
      <c r="C41" s="213" t="e">
        <f>VLOOKUP($F41,УЧАСТНИКИ!$A$2:$L$1105,4,FALSE)</f>
        <v>#N/A</v>
      </c>
      <c r="D41" s="97" t="e">
        <f>VLOOKUP($F41,УЧАСТНИКИ!$A$2:$L$1105,5,FALSE)</f>
        <v>#N/A</v>
      </c>
      <c r="E41" s="214" t="e">
        <f>VLOOKUP($F41,УЧАСТНИКИ!$A$2:$L$1105,8,FALSE)</f>
        <v>#N/A</v>
      </c>
      <c r="F41" s="212"/>
      <c r="G41" s="212"/>
      <c r="H41" s="212"/>
      <c r="I41" s="212"/>
      <c r="J41" s="213" t="e">
        <f>VLOOKUP($F41,УЧАСТНИКИ!$A$2:$L$1105,9,FALSE)</f>
        <v>#N/A</v>
      </c>
      <c r="K41" s="23"/>
    </row>
    <row r="42" spans="1:11" hidden="1" x14ac:dyDescent="0.2">
      <c r="A42" s="212" t="s">
        <v>39</v>
      </c>
      <c r="B42" s="95" t="e">
        <f>VLOOKUP($F42,УЧАСТНИКИ!$A$2:$L$1105,3,FALSE)</f>
        <v>#N/A</v>
      </c>
      <c r="C42" s="213" t="e">
        <f>VLOOKUP($F42,УЧАСТНИКИ!$A$2:$L$1105,4,FALSE)</f>
        <v>#N/A</v>
      </c>
      <c r="D42" s="97" t="e">
        <f>VLOOKUP($F42,УЧАСТНИКИ!$A$2:$L$1105,5,FALSE)</f>
        <v>#N/A</v>
      </c>
      <c r="E42" s="214" t="e">
        <f>VLOOKUP($F42,УЧАСТНИКИ!$A$2:$L$1105,8,FALSE)</f>
        <v>#N/A</v>
      </c>
      <c r="F42" s="212"/>
      <c r="G42" s="212"/>
      <c r="H42" s="212"/>
      <c r="I42" s="212"/>
      <c r="J42" s="213" t="e">
        <f>VLOOKUP($F42,УЧАСТНИКИ!$A$2:$L$1105,9,FALSE)</f>
        <v>#N/A</v>
      </c>
      <c r="K42" s="23"/>
    </row>
    <row r="43" spans="1:11" hidden="1" x14ac:dyDescent="0.2">
      <c r="A43" s="212" t="s">
        <v>40</v>
      </c>
      <c r="B43" s="95" t="e">
        <f>VLOOKUP($F43,УЧАСТНИКИ!$A$2:$L$1105,3,FALSE)</f>
        <v>#N/A</v>
      </c>
      <c r="C43" s="213" t="e">
        <f>VLOOKUP($F43,УЧАСТНИКИ!$A$2:$L$1105,4,FALSE)</f>
        <v>#N/A</v>
      </c>
      <c r="D43" s="97" t="e">
        <f>VLOOKUP($F43,УЧАСТНИКИ!$A$2:$L$1105,5,FALSE)</f>
        <v>#N/A</v>
      </c>
      <c r="E43" s="214" t="e">
        <f>VLOOKUP($F43,УЧАСТНИКИ!$A$2:$L$1105,8,FALSE)</f>
        <v>#N/A</v>
      </c>
      <c r="F43" s="212"/>
      <c r="G43" s="212"/>
      <c r="H43" s="212"/>
      <c r="I43" s="212"/>
      <c r="J43" s="213" t="e">
        <f>VLOOKUP($F43,УЧАСТНИКИ!$A$2:$L$1105,9,FALSE)</f>
        <v>#N/A</v>
      </c>
      <c r="K43" s="23"/>
    </row>
    <row r="44" spans="1:11" hidden="1" x14ac:dyDescent="0.2">
      <c r="A44" s="212">
        <v>8</v>
      </c>
      <c r="B44" s="95" t="e">
        <f>VLOOKUP($F44,УЧАСТНИКИ!$A$2:$L$1105,3,FALSE)</f>
        <v>#N/A</v>
      </c>
      <c r="C44" s="213" t="e">
        <f>VLOOKUP($F44,УЧАСТНИКИ!$A$2:$L$1105,4,FALSE)</f>
        <v>#N/A</v>
      </c>
      <c r="D44" s="97" t="e">
        <f>VLOOKUP($F44,УЧАСТНИКИ!$A$2:$L$1105,5,FALSE)</f>
        <v>#N/A</v>
      </c>
      <c r="E44" s="214" t="e">
        <f>VLOOKUP($F44,УЧАСТНИКИ!$A$2:$L$1105,8,FALSE)</f>
        <v>#N/A</v>
      </c>
      <c r="F44" s="212"/>
      <c r="G44" s="212"/>
      <c r="H44" s="212"/>
      <c r="I44" s="212"/>
      <c r="J44" s="213" t="e">
        <f>VLOOKUP($F44,УЧАСТНИКИ!$A$2:$L$1105,9,FALSE)</f>
        <v>#N/A</v>
      </c>
      <c r="K44" s="23"/>
    </row>
    <row r="45" spans="1:11" hidden="1" x14ac:dyDescent="0.2">
      <c r="A45" s="221"/>
      <c r="B45" s="222" t="s">
        <v>53</v>
      </c>
      <c r="C45" s="223"/>
      <c r="D45" s="223"/>
      <c r="E45" s="223"/>
      <c r="F45" s="223"/>
      <c r="G45" s="223"/>
      <c r="H45" s="223"/>
      <c r="I45" s="223"/>
      <c r="J45" s="224"/>
      <c r="K45" s="23"/>
    </row>
    <row r="46" spans="1:11" hidden="1" x14ac:dyDescent="0.2">
      <c r="A46" s="212" t="s">
        <v>34</v>
      </c>
      <c r="B46" s="95" t="e">
        <f>VLOOKUP($F46,УЧАСТНИКИ!$A$2:$L$1105,3,FALSE)</f>
        <v>#N/A</v>
      </c>
      <c r="C46" s="213" t="e">
        <f>VLOOKUP($F46,УЧАСТНИКИ!$A$2:$L$1105,4,FALSE)</f>
        <v>#N/A</v>
      </c>
      <c r="D46" s="97" t="e">
        <f>VLOOKUP($F46,УЧАСТНИКИ!$A$2:$L$1105,5,FALSE)</f>
        <v>#N/A</v>
      </c>
      <c r="E46" s="214" t="e">
        <f>VLOOKUP($F46,УЧАСТНИКИ!$A$2:$L$1105,8,FALSE)</f>
        <v>#N/A</v>
      </c>
      <c r="F46" s="212"/>
      <c r="G46" s="212"/>
      <c r="H46" s="212"/>
      <c r="I46" s="212"/>
      <c r="J46" s="213" t="e">
        <f>VLOOKUP($F46,УЧАСТНИКИ!$A$2:$L$1105,9,FALSE)</f>
        <v>#N/A</v>
      </c>
      <c r="K46" s="23"/>
    </row>
    <row r="47" spans="1:11" hidden="1" x14ac:dyDescent="0.2">
      <c r="A47" s="212" t="s">
        <v>35</v>
      </c>
      <c r="B47" s="95" t="e">
        <f>VLOOKUP($F47,УЧАСТНИКИ!$A$2:$L$1105,3,FALSE)</f>
        <v>#N/A</v>
      </c>
      <c r="C47" s="213" t="e">
        <f>VLOOKUP($F47,УЧАСТНИКИ!$A$2:$L$1105,4,FALSE)</f>
        <v>#N/A</v>
      </c>
      <c r="D47" s="97" t="e">
        <f>VLOOKUP($F47,УЧАСТНИКИ!$A$2:$L$1105,5,FALSE)</f>
        <v>#N/A</v>
      </c>
      <c r="E47" s="214" t="e">
        <f>VLOOKUP($F47,УЧАСТНИКИ!$A$2:$L$1105,8,FALSE)</f>
        <v>#N/A</v>
      </c>
      <c r="F47" s="212"/>
      <c r="G47" s="212"/>
      <c r="H47" s="212"/>
      <c r="I47" s="212"/>
      <c r="J47" s="213" t="e">
        <f>VLOOKUP($F47,УЧАСТНИКИ!$A$2:$L$1105,9,FALSE)</f>
        <v>#N/A</v>
      </c>
      <c r="K47" s="23"/>
    </row>
    <row r="48" spans="1:11" hidden="1" x14ac:dyDescent="0.2">
      <c r="A48" s="212" t="s">
        <v>36</v>
      </c>
      <c r="B48" s="95" t="e">
        <f>VLOOKUP($F48,УЧАСТНИКИ!$A$2:$L$1105,3,FALSE)</f>
        <v>#N/A</v>
      </c>
      <c r="C48" s="213" t="e">
        <f>VLOOKUP($F48,УЧАСТНИКИ!$A$2:$L$1105,4,FALSE)</f>
        <v>#N/A</v>
      </c>
      <c r="D48" s="97" t="e">
        <f>VLOOKUP($F48,УЧАСТНИКИ!$A$2:$L$1105,5,FALSE)</f>
        <v>#N/A</v>
      </c>
      <c r="E48" s="214" t="e">
        <f>VLOOKUP($F48,УЧАСТНИКИ!$A$2:$L$1105,8,FALSE)</f>
        <v>#N/A</v>
      </c>
      <c r="F48" s="212"/>
      <c r="G48" s="212"/>
      <c r="H48" s="212"/>
      <c r="I48" s="212"/>
      <c r="J48" s="213" t="e">
        <f>VLOOKUP($F48,УЧАСТНИКИ!$A$2:$L$1105,9,FALSE)</f>
        <v>#N/A</v>
      </c>
      <c r="K48" s="23"/>
    </row>
    <row r="49" spans="1:11" hidden="1" x14ac:dyDescent="0.2">
      <c r="A49" s="212" t="s">
        <v>37</v>
      </c>
      <c r="B49" s="95" t="e">
        <f>VLOOKUP($F49,УЧАСТНИКИ!$A$2:$L$1105,3,FALSE)</f>
        <v>#N/A</v>
      </c>
      <c r="C49" s="213" t="e">
        <f>VLOOKUP($F49,УЧАСТНИКИ!$A$2:$L$1105,4,FALSE)</f>
        <v>#N/A</v>
      </c>
      <c r="D49" s="97" t="e">
        <f>VLOOKUP($F49,УЧАСТНИКИ!$A$2:$L$1105,5,FALSE)</f>
        <v>#N/A</v>
      </c>
      <c r="E49" s="214" t="e">
        <f>VLOOKUP($F49,УЧАСТНИКИ!$A$2:$L$1105,8,FALSE)</f>
        <v>#N/A</v>
      </c>
      <c r="F49" s="212"/>
      <c r="G49" s="212"/>
      <c r="H49" s="212"/>
      <c r="I49" s="212"/>
      <c r="J49" s="213" t="e">
        <f>VLOOKUP($F49,УЧАСТНИКИ!$A$2:$L$1105,9,FALSE)</f>
        <v>#N/A</v>
      </c>
      <c r="K49" s="23"/>
    </row>
    <row r="50" spans="1:11" hidden="1" x14ac:dyDescent="0.2">
      <c r="A50" s="212" t="s">
        <v>38</v>
      </c>
      <c r="B50" s="95" t="e">
        <f>VLOOKUP($F50,УЧАСТНИКИ!$A$2:$L$1105,3,FALSE)</f>
        <v>#N/A</v>
      </c>
      <c r="C50" s="213" t="e">
        <f>VLOOKUP($F50,УЧАСТНИКИ!$A$2:$L$1105,4,FALSE)</f>
        <v>#N/A</v>
      </c>
      <c r="D50" s="97" t="e">
        <f>VLOOKUP($F50,УЧАСТНИКИ!$A$2:$L$1105,5,FALSE)</f>
        <v>#N/A</v>
      </c>
      <c r="E50" s="214" t="e">
        <f>VLOOKUP($F50,УЧАСТНИКИ!$A$2:$L$1105,8,FALSE)</f>
        <v>#N/A</v>
      </c>
      <c r="F50" s="212"/>
      <c r="G50" s="212"/>
      <c r="H50" s="212"/>
      <c r="I50" s="212"/>
      <c r="J50" s="213" t="e">
        <f>VLOOKUP($F50,УЧАСТНИКИ!$A$2:$L$1105,9,FALSE)</f>
        <v>#N/A</v>
      </c>
      <c r="K50" s="23"/>
    </row>
    <row r="51" spans="1:11" hidden="1" x14ac:dyDescent="0.2">
      <c r="A51" s="212" t="s">
        <v>39</v>
      </c>
      <c r="B51" s="95" t="e">
        <f>VLOOKUP($F51,УЧАСТНИКИ!$A$2:$L$1105,3,FALSE)</f>
        <v>#N/A</v>
      </c>
      <c r="C51" s="213" t="e">
        <f>VLOOKUP($F51,УЧАСТНИКИ!$A$2:$L$1105,4,FALSE)</f>
        <v>#N/A</v>
      </c>
      <c r="D51" s="97" t="e">
        <f>VLOOKUP($F51,УЧАСТНИКИ!$A$2:$L$1105,5,FALSE)</f>
        <v>#N/A</v>
      </c>
      <c r="E51" s="214" t="e">
        <f>VLOOKUP($F51,УЧАСТНИКИ!$A$2:$L$1105,8,FALSE)</f>
        <v>#N/A</v>
      </c>
      <c r="F51" s="212"/>
      <c r="G51" s="212"/>
      <c r="H51" s="212"/>
      <c r="I51" s="212"/>
      <c r="J51" s="213" t="e">
        <f>VLOOKUP($F51,УЧАСТНИКИ!$A$2:$L$1105,9,FALSE)</f>
        <v>#N/A</v>
      </c>
      <c r="K51" s="23"/>
    </row>
    <row r="52" spans="1:11" hidden="1" x14ac:dyDescent="0.2">
      <c r="A52" s="212" t="s">
        <v>40</v>
      </c>
      <c r="B52" s="95" t="e">
        <f>VLOOKUP($F52,УЧАСТНИКИ!$A$2:$L$1105,3,FALSE)</f>
        <v>#N/A</v>
      </c>
      <c r="C52" s="213" t="e">
        <f>VLOOKUP($F52,УЧАСТНИКИ!$A$2:$L$1105,4,FALSE)</f>
        <v>#N/A</v>
      </c>
      <c r="D52" s="97" t="e">
        <f>VLOOKUP($F52,УЧАСТНИКИ!$A$2:$L$1105,5,FALSE)</f>
        <v>#N/A</v>
      </c>
      <c r="E52" s="214" t="e">
        <f>VLOOKUP($F52,УЧАСТНИКИ!$A$2:$L$1105,8,FALSE)</f>
        <v>#N/A</v>
      </c>
      <c r="F52" s="212"/>
      <c r="G52" s="212"/>
      <c r="H52" s="212"/>
      <c r="I52" s="212"/>
      <c r="J52" s="213" t="e">
        <f>VLOOKUP($F52,УЧАСТНИКИ!$A$2:$L$1105,9,FALSE)</f>
        <v>#N/A</v>
      </c>
      <c r="K52" s="23"/>
    </row>
    <row r="53" spans="1:11" hidden="1" x14ac:dyDescent="0.2">
      <c r="A53" s="212">
        <v>8</v>
      </c>
      <c r="B53" s="95" t="e">
        <f>VLOOKUP($F53,УЧАСТНИКИ!$A$2:$L$1105,3,FALSE)</f>
        <v>#N/A</v>
      </c>
      <c r="C53" s="213" t="e">
        <f>VLOOKUP($F53,УЧАСТНИКИ!$A$2:$L$1105,4,FALSE)</f>
        <v>#N/A</v>
      </c>
      <c r="D53" s="97" t="e">
        <f>VLOOKUP($F53,УЧАСТНИКИ!$A$2:$L$1105,5,FALSE)</f>
        <v>#N/A</v>
      </c>
      <c r="E53" s="214" t="e">
        <f>VLOOKUP($F53,УЧАСТНИКИ!$A$2:$L$1105,8,FALSE)</f>
        <v>#N/A</v>
      </c>
      <c r="F53" s="212"/>
      <c r="G53" s="212"/>
      <c r="H53" s="212"/>
      <c r="I53" s="212"/>
      <c r="J53" s="213" t="e">
        <f>VLOOKUP($F53,УЧАСТНИКИ!$A$2:$L$1105,9,FALSE)</f>
        <v>#N/A</v>
      </c>
      <c r="K53" s="23"/>
    </row>
    <row r="54" spans="1:11" hidden="1" x14ac:dyDescent="0.2">
      <c r="A54" s="221"/>
      <c r="B54" s="222" t="s">
        <v>23</v>
      </c>
      <c r="C54" s="223"/>
      <c r="D54" s="223"/>
      <c r="E54" s="223"/>
      <c r="F54" s="223"/>
      <c r="G54" s="223"/>
      <c r="H54" s="223"/>
      <c r="I54" s="223"/>
      <c r="J54" s="224"/>
      <c r="K54" s="23"/>
    </row>
    <row r="55" spans="1:11" hidden="1" x14ac:dyDescent="0.2">
      <c r="A55" s="212" t="s">
        <v>34</v>
      </c>
      <c r="B55" s="95" t="e">
        <f>VLOOKUP($F55,УЧАСТНИКИ!$A$2:$L$1105,3,FALSE)</f>
        <v>#N/A</v>
      </c>
      <c r="C55" s="213" t="e">
        <f>VLOOKUP($F55,УЧАСТНИКИ!$A$2:$L$1105,4,FALSE)</f>
        <v>#N/A</v>
      </c>
      <c r="D55" s="97" t="e">
        <f>VLOOKUP($F55,УЧАСТНИКИ!$A$2:$L$1105,5,FALSE)</f>
        <v>#N/A</v>
      </c>
      <c r="E55" s="214" t="e">
        <f>VLOOKUP($F55,УЧАСТНИКИ!$A$2:$L$1105,8,FALSE)</f>
        <v>#N/A</v>
      </c>
      <c r="F55" s="212"/>
      <c r="G55" s="212"/>
      <c r="H55" s="212"/>
      <c r="I55" s="212"/>
      <c r="J55" s="213" t="e">
        <f>VLOOKUP($F55,УЧАСТНИКИ!$A$2:$L$1105,9,FALSE)</f>
        <v>#N/A</v>
      </c>
      <c r="K55" s="23"/>
    </row>
    <row r="56" spans="1:11" hidden="1" x14ac:dyDescent="0.2">
      <c r="A56" s="212" t="s">
        <v>35</v>
      </c>
      <c r="B56" s="95" t="e">
        <f>VLOOKUP($F56,УЧАСТНИКИ!$A$2:$L$1105,3,FALSE)</f>
        <v>#N/A</v>
      </c>
      <c r="C56" s="213" t="e">
        <f>VLOOKUP($F56,УЧАСТНИКИ!$A$2:$L$1105,4,FALSE)</f>
        <v>#N/A</v>
      </c>
      <c r="D56" s="97" t="e">
        <f>VLOOKUP($F56,УЧАСТНИКИ!$A$2:$L$1105,5,FALSE)</f>
        <v>#N/A</v>
      </c>
      <c r="E56" s="214" t="e">
        <f>VLOOKUP($F56,УЧАСТНИКИ!$A$2:$L$1105,8,FALSE)</f>
        <v>#N/A</v>
      </c>
      <c r="F56" s="212"/>
      <c r="G56" s="212"/>
      <c r="H56" s="212"/>
      <c r="I56" s="212"/>
      <c r="J56" s="213" t="e">
        <f>VLOOKUP($F56,УЧАСТНИКИ!$A$2:$L$1105,9,FALSE)</f>
        <v>#N/A</v>
      </c>
      <c r="K56" s="23"/>
    </row>
    <row r="57" spans="1:11" hidden="1" x14ac:dyDescent="0.2">
      <c r="A57" s="212" t="s">
        <v>36</v>
      </c>
      <c r="B57" s="95" t="e">
        <f>VLOOKUP($F57,УЧАСТНИКИ!$A$2:$L$1105,3,FALSE)</f>
        <v>#N/A</v>
      </c>
      <c r="C57" s="213" t="e">
        <f>VLOOKUP($F57,УЧАСТНИКИ!$A$2:$L$1105,4,FALSE)</f>
        <v>#N/A</v>
      </c>
      <c r="D57" s="97" t="e">
        <f>VLOOKUP($F57,УЧАСТНИКИ!$A$2:$L$1105,5,FALSE)</f>
        <v>#N/A</v>
      </c>
      <c r="E57" s="214" t="e">
        <f>VLOOKUP($F57,УЧАСТНИКИ!$A$2:$L$1105,8,FALSE)</f>
        <v>#N/A</v>
      </c>
      <c r="F57" s="212"/>
      <c r="G57" s="212"/>
      <c r="H57" s="212"/>
      <c r="I57" s="212"/>
      <c r="J57" s="213" t="e">
        <f>VLOOKUP($F57,УЧАСТНИКИ!$A$2:$L$1105,9,FALSE)</f>
        <v>#N/A</v>
      </c>
      <c r="K57" s="23"/>
    </row>
    <row r="58" spans="1:11" hidden="1" x14ac:dyDescent="0.2">
      <c r="A58" s="212" t="s">
        <v>37</v>
      </c>
      <c r="B58" s="95" t="e">
        <f>VLOOKUP($F58,УЧАСТНИКИ!$A$2:$L$1105,3,FALSE)</f>
        <v>#N/A</v>
      </c>
      <c r="C58" s="213" t="e">
        <f>VLOOKUP($F58,УЧАСТНИКИ!$A$2:$L$1105,4,FALSE)</f>
        <v>#N/A</v>
      </c>
      <c r="D58" s="97" t="e">
        <f>VLOOKUP($F58,УЧАСТНИКИ!$A$2:$L$1105,5,FALSE)</f>
        <v>#N/A</v>
      </c>
      <c r="E58" s="214" t="e">
        <f>VLOOKUP($F58,УЧАСТНИКИ!$A$2:$L$1105,8,FALSE)</f>
        <v>#N/A</v>
      </c>
      <c r="F58" s="212"/>
      <c r="G58" s="212"/>
      <c r="H58" s="212"/>
      <c r="I58" s="212"/>
      <c r="J58" s="213" t="e">
        <f>VLOOKUP($F58,УЧАСТНИКИ!$A$2:$L$1105,9,FALSE)</f>
        <v>#N/A</v>
      </c>
      <c r="K58" s="23"/>
    </row>
    <row r="59" spans="1:11" hidden="1" x14ac:dyDescent="0.2">
      <c r="A59" s="212" t="s">
        <v>38</v>
      </c>
      <c r="B59" s="95" t="e">
        <f>VLOOKUP($F59,УЧАСТНИКИ!$A$2:$L$1105,3,FALSE)</f>
        <v>#N/A</v>
      </c>
      <c r="C59" s="213" t="e">
        <f>VLOOKUP($F59,УЧАСТНИКИ!$A$2:$L$1105,4,FALSE)</f>
        <v>#N/A</v>
      </c>
      <c r="D59" s="97" t="e">
        <f>VLOOKUP($F59,УЧАСТНИКИ!$A$2:$L$1105,5,FALSE)</f>
        <v>#N/A</v>
      </c>
      <c r="E59" s="214" t="e">
        <f>VLOOKUP($F59,УЧАСТНИКИ!$A$2:$L$1105,8,FALSE)</f>
        <v>#N/A</v>
      </c>
      <c r="F59" s="212"/>
      <c r="G59" s="212"/>
      <c r="H59" s="212"/>
      <c r="I59" s="212"/>
      <c r="J59" s="213" t="e">
        <f>VLOOKUP($F59,УЧАСТНИКИ!$A$2:$L$1105,9,FALSE)</f>
        <v>#N/A</v>
      </c>
      <c r="K59" s="23"/>
    </row>
    <row r="60" spans="1:11" hidden="1" x14ac:dyDescent="0.2">
      <c r="A60" s="212" t="s">
        <v>39</v>
      </c>
      <c r="B60" s="95" t="e">
        <f>VLOOKUP($F60,УЧАСТНИКИ!$A$2:$L$1105,3,FALSE)</f>
        <v>#N/A</v>
      </c>
      <c r="C60" s="213" t="e">
        <f>VLOOKUP($F60,УЧАСТНИКИ!$A$2:$L$1105,4,FALSE)</f>
        <v>#N/A</v>
      </c>
      <c r="D60" s="97" t="e">
        <f>VLOOKUP($F60,УЧАСТНИКИ!$A$2:$L$1105,5,FALSE)</f>
        <v>#N/A</v>
      </c>
      <c r="E60" s="214" t="e">
        <f>VLOOKUP($F60,УЧАСТНИКИ!$A$2:$L$1105,8,FALSE)</f>
        <v>#N/A</v>
      </c>
      <c r="F60" s="212"/>
      <c r="G60" s="212"/>
      <c r="H60" s="212"/>
      <c r="I60" s="212"/>
      <c r="J60" s="213" t="e">
        <f>VLOOKUP($F60,УЧАСТНИКИ!$A$2:$L$1105,9,FALSE)</f>
        <v>#N/A</v>
      </c>
      <c r="K60" s="23"/>
    </row>
    <row r="61" spans="1:11" hidden="1" x14ac:dyDescent="0.2">
      <c r="A61" s="212" t="s">
        <v>40</v>
      </c>
      <c r="B61" s="95" t="e">
        <f>VLOOKUP($F61,УЧАСТНИКИ!$A$2:$L$1105,3,FALSE)</f>
        <v>#N/A</v>
      </c>
      <c r="C61" s="213" t="e">
        <f>VLOOKUP($F61,УЧАСТНИКИ!$A$2:$L$1105,4,FALSE)</f>
        <v>#N/A</v>
      </c>
      <c r="D61" s="97" t="e">
        <f>VLOOKUP($F61,УЧАСТНИКИ!$A$2:$L$1105,5,FALSE)</f>
        <v>#N/A</v>
      </c>
      <c r="E61" s="214" t="e">
        <f>VLOOKUP($F61,УЧАСТНИКИ!$A$2:$L$1105,8,FALSE)</f>
        <v>#N/A</v>
      </c>
      <c r="F61" s="212"/>
      <c r="G61" s="212"/>
      <c r="H61" s="212"/>
      <c r="I61" s="212"/>
      <c r="J61" s="213" t="e">
        <f>VLOOKUP($F61,УЧАСТНИКИ!$A$2:$L$1105,9,FALSE)</f>
        <v>#N/A</v>
      </c>
      <c r="K61" s="23"/>
    </row>
    <row r="62" spans="1:11" hidden="1" x14ac:dyDescent="0.2">
      <c r="A62" s="212">
        <v>8</v>
      </c>
      <c r="B62" s="95" t="e">
        <f>VLOOKUP($F62,УЧАСТНИКИ!$A$2:$L$1105,3,FALSE)</f>
        <v>#N/A</v>
      </c>
      <c r="C62" s="213" t="e">
        <f>VLOOKUP($F62,УЧАСТНИКИ!$A$2:$L$1105,4,FALSE)</f>
        <v>#N/A</v>
      </c>
      <c r="D62" s="97" t="e">
        <f>VLOOKUP($F62,УЧАСТНИКИ!$A$2:$L$1105,5,FALSE)</f>
        <v>#N/A</v>
      </c>
      <c r="E62" s="214" t="e">
        <f>VLOOKUP($F62,УЧАСТНИКИ!$A$2:$L$1105,8,FALSE)</f>
        <v>#N/A</v>
      </c>
      <c r="F62" s="212"/>
      <c r="G62" s="212"/>
      <c r="H62" s="212"/>
      <c r="I62" s="212"/>
      <c r="J62" s="213" t="e">
        <f>VLOOKUP($F62,УЧАСТНИКИ!$A$2:$L$1105,9,FALSE)</f>
        <v>#N/A</v>
      </c>
      <c r="K62" s="23"/>
    </row>
    <row r="63" spans="1:11" hidden="1" x14ac:dyDescent="0.2">
      <c r="A63" s="221"/>
      <c r="B63" s="222" t="s">
        <v>0</v>
      </c>
      <c r="C63" s="223"/>
      <c r="D63" s="223"/>
      <c r="E63" s="223"/>
      <c r="F63" s="223"/>
      <c r="G63" s="223"/>
      <c r="H63" s="223"/>
      <c r="I63" s="223"/>
      <c r="J63" s="224"/>
      <c r="K63" s="23"/>
    </row>
    <row r="64" spans="1:11" hidden="1" x14ac:dyDescent="0.2">
      <c r="A64" s="212" t="s">
        <v>34</v>
      </c>
      <c r="B64" s="95" t="e">
        <f>VLOOKUP($F64,УЧАСТНИКИ!$A$2:$L$1105,3,FALSE)</f>
        <v>#N/A</v>
      </c>
      <c r="C64" s="213" t="e">
        <f>VLOOKUP($F64,УЧАСТНИКИ!$A$2:$L$1105,4,FALSE)</f>
        <v>#N/A</v>
      </c>
      <c r="D64" s="97" t="e">
        <f>VLOOKUP($F64,УЧАСТНИКИ!$A$2:$L$1105,5,FALSE)</f>
        <v>#N/A</v>
      </c>
      <c r="E64" s="214" t="e">
        <f>VLOOKUP($F64,УЧАСТНИКИ!$A$2:$L$1105,8,FALSE)</f>
        <v>#N/A</v>
      </c>
      <c r="F64" s="212"/>
      <c r="G64" s="212"/>
      <c r="H64" s="212"/>
      <c r="I64" s="212"/>
      <c r="J64" s="213" t="e">
        <f>VLOOKUP($F64,УЧАСТНИКИ!$A$2:$L$1105,9,FALSE)</f>
        <v>#N/A</v>
      </c>
      <c r="K64" s="23"/>
    </row>
    <row r="65" spans="1:12" hidden="1" x14ac:dyDescent="0.2">
      <c r="A65" s="212" t="s">
        <v>35</v>
      </c>
      <c r="B65" s="95" t="e">
        <f>VLOOKUP($F65,УЧАСТНИКИ!$A$2:$L$1105,3,FALSE)</f>
        <v>#N/A</v>
      </c>
      <c r="C65" s="213" t="e">
        <f>VLOOKUP($F65,УЧАСТНИКИ!$A$2:$L$1105,4,FALSE)</f>
        <v>#N/A</v>
      </c>
      <c r="D65" s="97" t="e">
        <f>VLOOKUP($F65,УЧАСТНИКИ!$A$2:$L$1105,5,FALSE)</f>
        <v>#N/A</v>
      </c>
      <c r="E65" s="214" t="e">
        <f>VLOOKUP($F65,УЧАСТНИКИ!$A$2:$L$1105,8,FALSE)</f>
        <v>#N/A</v>
      </c>
      <c r="F65" s="212"/>
      <c r="G65" s="212"/>
      <c r="H65" s="212"/>
      <c r="I65" s="212"/>
      <c r="J65" s="213" t="e">
        <f>VLOOKUP($F65,УЧАСТНИКИ!$A$2:$L$1105,9,FALSE)</f>
        <v>#N/A</v>
      </c>
      <c r="K65" s="23"/>
    </row>
    <row r="66" spans="1:12" hidden="1" x14ac:dyDescent="0.2">
      <c r="A66" s="212" t="s">
        <v>36</v>
      </c>
      <c r="B66" s="95" t="e">
        <f>VLOOKUP($F66,УЧАСТНИКИ!$A$2:$L$1105,3,FALSE)</f>
        <v>#N/A</v>
      </c>
      <c r="C66" s="213" t="e">
        <f>VLOOKUP($F66,УЧАСТНИКИ!$A$2:$L$1105,4,FALSE)</f>
        <v>#N/A</v>
      </c>
      <c r="D66" s="97" t="e">
        <f>VLOOKUP($F66,УЧАСТНИКИ!$A$2:$L$1105,5,FALSE)</f>
        <v>#N/A</v>
      </c>
      <c r="E66" s="214" t="e">
        <f>VLOOKUP($F66,УЧАСТНИКИ!$A$2:$L$1105,8,FALSE)</f>
        <v>#N/A</v>
      </c>
      <c r="F66" s="212"/>
      <c r="G66" s="212"/>
      <c r="H66" s="212"/>
      <c r="I66" s="212"/>
      <c r="J66" s="213" t="e">
        <f>VLOOKUP($F66,УЧАСТНИКИ!$A$2:$L$1105,9,FALSE)</f>
        <v>#N/A</v>
      </c>
      <c r="K66" s="23"/>
    </row>
    <row r="67" spans="1:12" hidden="1" x14ac:dyDescent="0.2">
      <c r="A67" s="212" t="s">
        <v>37</v>
      </c>
      <c r="B67" s="95" t="e">
        <f>VLOOKUP($F67,УЧАСТНИКИ!$A$2:$L$1105,3,FALSE)</f>
        <v>#N/A</v>
      </c>
      <c r="C67" s="213" t="e">
        <f>VLOOKUP($F67,УЧАСТНИКИ!$A$2:$L$1105,4,FALSE)</f>
        <v>#N/A</v>
      </c>
      <c r="D67" s="97" t="e">
        <f>VLOOKUP($F67,УЧАСТНИКИ!$A$2:$L$1105,5,FALSE)</f>
        <v>#N/A</v>
      </c>
      <c r="E67" s="214" t="e">
        <f>VLOOKUP($F67,УЧАСТНИКИ!$A$2:$L$1105,8,FALSE)</f>
        <v>#N/A</v>
      </c>
      <c r="F67" s="212"/>
      <c r="G67" s="212"/>
      <c r="H67" s="212"/>
      <c r="I67" s="212"/>
      <c r="J67" s="213" t="e">
        <f>VLOOKUP($F67,УЧАСТНИКИ!$A$2:$L$1105,9,FALSE)</f>
        <v>#N/A</v>
      </c>
      <c r="K67" s="23"/>
    </row>
    <row r="68" spans="1:12" hidden="1" x14ac:dyDescent="0.2">
      <c r="A68" s="212" t="s">
        <v>38</v>
      </c>
      <c r="B68" s="95" t="e">
        <f>VLOOKUP($F68,УЧАСТНИКИ!$A$2:$L$1105,3,FALSE)</f>
        <v>#N/A</v>
      </c>
      <c r="C68" s="213" t="e">
        <f>VLOOKUP($F68,УЧАСТНИКИ!$A$2:$L$1105,4,FALSE)</f>
        <v>#N/A</v>
      </c>
      <c r="D68" s="97" t="e">
        <f>VLOOKUP($F68,УЧАСТНИКИ!$A$2:$L$1105,5,FALSE)</f>
        <v>#N/A</v>
      </c>
      <c r="E68" s="214" t="e">
        <f>VLOOKUP($F68,УЧАСТНИКИ!$A$2:$L$1105,8,FALSE)</f>
        <v>#N/A</v>
      </c>
      <c r="F68" s="212"/>
      <c r="G68" s="212"/>
      <c r="H68" s="212"/>
      <c r="I68" s="212"/>
      <c r="J68" s="213" t="e">
        <f>VLOOKUP($F68,УЧАСТНИКИ!$A$2:$L$1105,9,FALSE)</f>
        <v>#N/A</v>
      </c>
      <c r="K68" s="23"/>
    </row>
    <row r="69" spans="1:12" hidden="1" x14ac:dyDescent="0.2">
      <c r="A69" s="212" t="s">
        <v>39</v>
      </c>
      <c r="B69" s="95" t="e">
        <f>VLOOKUP($F69,УЧАСТНИКИ!$A$2:$L$1105,3,FALSE)</f>
        <v>#N/A</v>
      </c>
      <c r="C69" s="213" t="e">
        <f>VLOOKUP($F69,УЧАСТНИКИ!$A$2:$L$1105,4,FALSE)</f>
        <v>#N/A</v>
      </c>
      <c r="D69" s="97" t="e">
        <f>VLOOKUP($F69,УЧАСТНИКИ!$A$2:$L$1105,5,FALSE)</f>
        <v>#N/A</v>
      </c>
      <c r="E69" s="214" t="e">
        <f>VLOOKUP($F69,УЧАСТНИКИ!$A$2:$L$1105,8,FALSE)</f>
        <v>#N/A</v>
      </c>
      <c r="F69" s="212"/>
      <c r="G69" s="212"/>
      <c r="H69" s="212"/>
      <c r="I69" s="212"/>
      <c r="J69" s="213" t="e">
        <f>VLOOKUP($F69,УЧАСТНИКИ!$A$2:$L$1105,9,FALSE)</f>
        <v>#N/A</v>
      </c>
      <c r="K69" s="23"/>
    </row>
    <row r="70" spans="1:12" hidden="1" x14ac:dyDescent="0.2">
      <c r="A70" s="212" t="s">
        <v>40</v>
      </c>
      <c r="B70" s="95" t="e">
        <f>VLOOKUP($F70,УЧАСТНИКИ!$A$2:$L$1105,3,FALSE)</f>
        <v>#N/A</v>
      </c>
      <c r="C70" s="213" t="e">
        <f>VLOOKUP($F70,УЧАСТНИКИ!$A$2:$L$1105,4,FALSE)</f>
        <v>#N/A</v>
      </c>
      <c r="D70" s="97" t="e">
        <f>VLOOKUP($F70,УЧАСТНИКИ!$A$2:$L$1105,5,FALSE)</f>
        <v>#N/A</v>
      </c>
      <c r="E70" s="214" t="e">
        <f>VLOOKUP($F70,УЧАСТНИКИ!$A$2:$L$1105,8,FALSE)</f>
        <v>#N/A</v>
      </c>
      <c r="F70" s="212"/>
      <c r="G70" s="212"/>
      <c r="H70" s="212"/>
      <c r="I70" s="212"/>
      <c r="J70" s="213" t="e">
        <f>VLOOKUP($F70,УЧАСТНИКИ!$A$2:$L$1105,9,FALSE)</f>
        <v>#N/A</v>
      </c>
      <c r="K70" s="23"/>
    </row>
    <row r="71" spans="1:12" hidden="1" x14ac:dyDescent="0.2">
      <c r="A71" s="212">
        <v>8</v>
      </c>
      <c r="B71" s="95" t="e">
        <f>VLOOKUP($F71,УЧАСТНИКИ!$A$2:$L$1105,3,FALSE)</f>
        <v>#N/A</v>
      </c>
      <c r="C71" s="213" t="e">
        <f>VLOOKUP($F71,УЧАСТНИКИ!$A$2:$L$1105,4,FALSE)</f>
        <v>#N/A</v>
      </c>
      <c r="D71" s="97" t="e">
        <f>VLOOKUP($F71,УЧАСТНИКИ!$A$2:$L$1105,5,FALSE)</f>
        <v>#N/A</v>
      </c>
      <c r="E71" s="214" t="e">
        <f>VLOOKUP($F71,УЧАСТНИКИ!$A$2:$L$1105,8,FALSE)</f>
        <v>#N/A</v>
      </c>
      <c r="F71" s="212"/>
      <c r="G71" s="212"/>
      <c r="H71" s="212"/>
      <c r="I71" s="212"/>
      <c r="J71" s="213" t="e">
        <f>VLOOKUP($F71,УЧАСТНИКИ!$A$2:$L$1105,9,FALSE)</f>
        <v>#N/A</v>
      </c>
      <c r="K71" s="23"/>
    </row>
    <row r="72" spans="1:12" ht="15.75" customHeight="1" x14ac:dyDescent="0.2">
      <c r="A72" s="29"/>
      <c r="B72" s="85"/>
      <c r="C72" s="86"/>
      <c r="D72" s="118"/>
      <c r="E72" s="118"/>
      <c r="F72" s="29"/>
      <c r="G72" s="29"/>
      <c r="H72" s="29"/>
      <c r="I72" s="29"/>
      <c r="J72" s="29"/>
      <c r="K72" s="86"/>
      <c r="L72" s="23"/>
    </row>
    <row r="73" spans="1:12" x14ac:dyDescent="0.2">
      <c r="L73" s="23"/>
    </row>
    <row r="74" spans="1:12" ht="15.75" x14ac:dyDescent="0.25">
      <c r="A74" s="248" t="s">
        <v>55</v>
      </c>
      <c r="B74" s="87"/>
      <c r="D74" s="205" t="s">
        <v>178</v>
      </c>
      <c r="E74" s="139"/>
      <c r="G74" s="29"/>
      <c r="I74" s="119"/>
      <c r="K74" s="23"/>
      <c r="L74" s="23"/>
    </row>
    <row r="75" spans="1:12" ht="15.75" x14ac:dyDescent="0.25">
      <c r="A75" s="248" t="s">
        <v>51</v>
      </c>
      <c r="D75" s="205" t="s">
        <v>1267</v>
      </c>
      <c r="L75" s="23"/>
    </row>
    <row r="76" spans="1:12" ht="15.75" x14ac:dyDescent="0.25">
      <c r="A76" s="282" t="s">
        <v>52</v>
      </c>
      <c r="B76" s="282"/>
      <c r="D76" s="205" t="s">
        <v>1268</v>
      </c>
      <c r="L76" s="23"/>
    </row>
    <row r="77" spans="1:12" ht="15.75" x14ac:dyDescent="0.25">
      <c r="A77" s="282"/>
      <c r="B77" s="282"/>
      <c r="L77" s="23"/>
    </row>
    <row r="78" spans="1:12" ht="15.75" x14ac:dyDescent="0.25">
      <c r="B78" s="119"/>
      <c r="L78" s="23"/>
    </row>
    <row r="79" spans="1:12" ht="15.75" x14ac:dyDescent="0.25">
      <c r="B79" s="119"/>
      <c r="L79" s="23"/>
    </row>
    <row r="80" spans="1:12" x14ac:dyDescent="0.2">
      <c r="L80" s="23"/>
    </row>
    <row r="81" spans="1:12" ht="15.75" x14ac:dyDescent="0.25">
      <c r="B81" s="119"/>
      <c r="L81" s="23"/>
    </row>
    <row r="82" spans="1:12" ht="15.75" customHeight="1" x14ac:dyDescent="0.25">
      <c r="B82" s="119"/>
      <c r="L82" s="23"/>
    </row>
    <row r="83" spans="1:12" ht="15.75" customHeight="1" x14ac:dyDescent="0.2">
      <c r="L83" s="23"/>
    </row>
    <row r="84" spans="1:12" ht="15.75" customHeight="1" x14ac:dyDescent="0.2">
      <c r="L84" s="23"/>
    </row>
    <row r="85" spans="1:12" ht="15.75" customHeight="1" x14ac:dyDescent="0.2">
      <c r="L85" s="23"/>
    </row>
    <row r="86" spans="1:12" ht="15.75" customHeight="1" x14ac:dyDescent="0.2">
      <c r="L86" s="23"/>
    </row>
    <row r="87" spans="1:12" ht="15.75" customHeight="1" x14ac:dyDescent="0.2">
      <c r="L87" s="23"/>
    </row>
    <row r="88" spans="1:12" ht="15.75" customHeight="1" x14ac:dyDescent="0.2">
      <c r="L88" s="23"/>
    </row>
    <row r="89" spans="1:12" ht="15.75" customHeight="1" x14ac:dyDescent="0.2">
      <c r="L89" s="23"/>
    </row>
    <row r="90" spans="1:12" ht="15.75" customHeight="1" x14ac:dyDescent="0.2">
      <c r="L90" s="23"/>
    </row>
    <row r="91" spans="1:12" ht="15.75" customHeight="1" x14ac:dyDescent="0.2">
      <c r="L91" s="23"/>
    </row>
    <row r="92" spans="1:12" ht="15.75" customHeight="1" x14ac:dyDescent="0.2">
      <c r="A92" s="23"/>
      <c r="B92" s="88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5.75" customHeight="1" x14ac:dyDescent="0.2">
      <c r="A93" s="29"/>
      <c r="B93" s="120"/>
      <c r="C93" s="121"/>
      <c r="D93" s="122"/>
      <c r="E93" s="122"/>
      <c r="F93" s="29"/>
      <c r="G93" s="29"/>
      <c r="H93" s="29"/>
      <c r="I93" s="29"/>
      <c r="J93" s="29"/>
      <c r="K93" s="121"/>
      <c r="L93" s="23"/>
    </row>
    <row r="94" spans="1:12" ht="15.75" customHeight="1" x14ac:dyDescent="0.2">
      <c r="A94" s="29"/>
      <c r="B94" s="28"/>
      <c r="C94" s="121"/>
      <c r="D94" s="122"/>
      <c r="E94" s="122"/>
      <c r="F94" s="29"/>
      <c r="G94" s="29"/>
      <c r="H94" s="29"/>
      <c r="I94" s="29"/>
      <c r="J94" s="29"/>
      <c r="K94" s="121"/>
    </row>
    <row r="95" spans="1:12" ht="15.75" customHeight="1" x14ac:dyDescent="0.2">
      <c r="A95" s="29"/>
      <c r="B95" s="123"/>
      <c r="C95" s="121"/>
      <c r="D95" s="122"/>
      <c r="E95" s="122"/>
      <c r="F95" s="29"/>
      <c r="G95" s="29"/>
      <c r="H95" s="29"/>
      <c r="I95" s="29"/>
      <c r="J95" s="29"/>
      <c r="K95" s="121"/>
    </row>
    <row r="96" spans="1:12" ht="15.75" customHeight="1" x14ac:dyDescent="0.2">
      <c r="A96" s="29"/>
      <c r="B96" s="123"/>
      <c r="C96" s="121"/>
      <c r="D96" s="122"/>
      <c r="E96" s="122"/>
      <c r="F96" s="29"/>
      <c r="G96" s="29"/>
      <c r="H96" s="29"/>
      <c r="I96" s="29"/>
      <c r="J96" s="29"/>
      <c r="K96" s="121"/>
    </row>
    <row r="97" spans="1:11" ht="15.75" customHeight="1" x14ac:dyDescent="0.2">
      <c r="A97" s="29"/>
      <c r="B97" s="123"/>
      <c r="C97" s="121"/>
      <c r="D97" s="122"/>
      <c r="E97" s="122"/>
      <c r="F97" s="29"/>
      <c r="G97" s="29"/>
      <c r="H97" s="29"/>
      <c r="I97" s="29"/>
      <c r="J97" s="29"/>
      <c r="K97" s="121"/>
    </row>
    <row r="98" spans="1:11" ht="15.75" customHeight="1" x14ac:dyDescent="0.2">
      <c r="A98" s="29"/>
      <c r="B98" s="123"/>
      <c r="C98" s="121"/>
      <c r="D98" s="122"/>
      <c r="E98" s="122"/>
      <c r="F98" s="29"/>
      <c r="G98" s="29"/>
      <c r="H98" s="29"/>
      <c r="I98" s="29"/>
      <c r="J98" s="29"/>
      <c r="K98" s="121"/>
    </row>
    <row r="99" spans="1:11" ht="15.75" customHeight="1" x14ac:dyDescent="0.2">
      <c r="A99" s="29"/>
      <c r="B99" s="123"/>
      <c r="C99" s="121"/>
      <c r="D99" s="122"/>
      <c r="E99" s="122"/>
      <c r="F99" s="29"/>
      <c r="G99" s="29"/>
      <c r="H99" s="29"/>
      <c r="I99" s="29"/>
      <c r="J99" s="29"/>
      <c r="K99" s="121"/>
    </row>
    <row r="100" spans="1:11" ht="15.75" customHeight="1" x14ac:dyDescent="0.2">
      <c r="A100" s="29"/>
      <c r="B100" s="123"/>
      <c r="C100" s="121"/>
      <c r="D100" s="122"/>
      <c r="E100" s="122"/>
      <c r="F100" s="29"/>
      <c r="G100" s="29"/>
      <c r="H100" s="29"/>
      <c r="I100" s="29"/>
      <c r="J100" s="29"/>
      <c r="K100" s="121"/>
    </row>
    <row r="101" spans="1:11" ht="15.75" customHeight="1" x14ac:dyDescent="0.2">
      <c r="A101" s="23"/>
      <c r="B101" s="88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.75" customHeight="1" x14ac:dyDescent="0.2">
      <c r="A102" s="29"/>
      <c r="B102" s="120"/>
      <c r="C102" s="121"/>
      <c r="D102" s="122"/>
      <c r="E102" s="122"/>
      <c r="F102" s="29"/>
      <c r="G102" s="29"/>
      <c r="H102" s="29"/>
      <c r="I102" s="29"/>
      <c r="J102" s="29"/>
      <c r="K102" s="121"/>
    </row>
    <row r="103" spans="1:11" ht="15.75" customHeight="1" x14ac:dyDescent="0.2">
      <c r="A103" s="29"/>
      <c r="B103" s="120"/>
      <c r="C103" s="121"/>
      <c r="D103" s="122"/>
      <c r="E103" s="122"/>
      <c r="F103" s="29"/>
      <c r="G103" s="29"/>
      <c r="H103" s="29"/>
      <c r="I103" s="29"/>
      <c r="J103" s="29"/>
      <c r="K103" s="121"/>
    </row>
    <row r="104" spans="1:11" ht="15.75" customHeight="1" x14ac:dyDescent="0.2">
      <c r="A104" s="29"/>
      <c r="B104" s="120"/>
      <c r="C104" s="121"/>
      <c r="D104" s="122"/>
      <c r="E104" s="122"/>
      <c r="F104" s="29"/>
      <c r="G104" s="29"/>
      <c r="H104" s="29"/>
      <c r="I104" s="29"/>
      <c r="J104" s="29"/>
      <c r="K104" s="121"/>
    </row>
    <row r="105" spans="1:11" ht="15.75" customHeight="1" x14ac:dyDescent="0.2">
      <c r="A105" s="29"/>
      <c r="B105" s="120"/>
      <c r="C105" s="121"/>
      <c r="D105" s="122"/>
      <c r="E105" s="122"/>
      <c r="F105" s="29"/>
      <c r="G105" s="29"/>
      <c r="H105" s="29"/>
      <c r="I105" s="29"/>
      <c r="J105" s="29"/>
      <c r="K105" s="121"/>
    </row>
    <row r="106" spans="1:11" ht="15.75" customHeight="1" x14ac:dyDescent="0.2">
      <c r="A106" s="29"/>
      <c r="B106" s="120"/>
      <c r="C106" s="121"/>
      <c r="D106" s="122"/>
      <c r="E106" s="122"/>
      <c r="F106" s="29"/>
      <c r="G106" s="29"/>
      <c r="H106" s="29"/>
      <c r="I106" s="29"/>
      <c r="J106" s="29"/>
      <c r="K106" s="121"/>
    </row>
    <row r="107" spans="1:11" ht="15.75" customHeight="1" x14ac:dyDescent="0.2">
      <c r="A107" s="29"/>
      <c r="B107" s="120"/>
      <c r="C107" s="121"/>
      <c r="D107" s="122"/>
      <c r="E107" s="122"/>
      <c r="F107" s="29"/>
      <c r="G107" s="29"/>
      <c r="H107" s="29"/>
      <c r="I107" s="29"/>
      <c r="J107" s="29"/>
      <c r="K107" s="121"/>
    </row>
    <row r="108" spans="1:11" ht="15.75" customHeight="1" x14ac:dyDescent="0.2">
      <c r="A108" s="29"/>
      <c r="B108" s="120"/>
      <c r="C108" s="121"/>
      <c r="D108" s="122"/>
      <c r="E108" s="122"/>
      <c r="F108" s="29"/>
      <c r="G108" s="29"/>
      <c r="H108" s="29"/>
      <c r="I108" s="29"/>
      <c r="J108" s="29"/>
      <c r="K108" s="121"/>
    </row>
    <row r="109" spans="1:11" ht="15.75" customHeight="1" x14ac:dyDescent="0.2">
      <c r="A109" s="29"/>
      <c r="B109" s="120"/>
      <c r="C109" s="121"/>
      <c r="D109" s="122"/>
      <c r="E109" s="122"/>
      <c r="F109" s="29"/>
      <c r="G109" s="29"/>
      <c r="H109" s="29"/>
      <c r="I109" s="29"/>
      <c r="J109" s="29"/>
      <c r="K109" s="121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</sheetData>
  <mergeCells count="6">
    <mergeCell ref="A77:B77"/>
    <mergeCell ref="A3:J3"/>
    <mergeCell ref="A1:J1"/>
    <mergeCell ref="A2:J2"/>
    <mergeCell ref="E4:J4"/>
    <mergeCell ref="A76:B76"/>
  </mergeCells>
  <phoneticPr fontId="1" type="noConversion"/>
  <printOptions horizontalCentered="1"/>
  <pageMargins left="0.25" right="0.25" top="0.47" bottom="0.31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00B050"/>
  </sheetPr>
  <dimension ref="A1:M81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0.5703125" style="63" customWidth="1"/>
    <col min="4" max="4" width="25" style="63" customWidth="1"/>
    <col min="5" max="5" width="9.7109375" style="63" customWidth="1"/>
    <col min="6" max="6" width="7.7109375" style="63" customWidth="1"/>
    <col min="7" max="8" width="6.85546875" style="63" customWidth="1"/>
    <col min="9" max="9" width="25.140625" style="63" customWidth="1"/>
    <col min="10" max="10" width="6" style="63" customWidth="1"/>
    <col min="11" max="16384" width="9.140625" style="63"/>
  </cols>
  <sheetData>
    <row r="1" spans="1:13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3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3" x14ac:dyDescent="0.2">
      <c r="A3" s="289" t="s">
        <v>154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3" ht="15" x14ac:dyDescent="0.2">
      <c r="E4" s="288" t="s">
        <v>157</v>
      </c>
      <c r="F4" s="288"/>
      <c r="G4" s="288"/>
      <c r="H4" s="288"/>
      <c r="I4" s="288"/>
      <c r="J4" s="288"/>
      <c r="K4" s="288"/>
    </row>
    <row r="5" spans="1:13" ht="14.25" x14ac:dyDescent="0.2">
      <c r="A5" s="140" t="s">
        <v>130</v>
      </c>
      <c r="B5" s="140"/>
      <c r="C5" s="197" t="s">
        <v>158</v>
      </c>
      <c r="D5" s="196" t="s">
        <v>186</v>
      </c>
      <c r="E5" s="196"/>
      <c r="F5" s="196"/>
      <c r="G5" s="18" t="str">
        <f>d_1</f>
        <v>04.09.2019г.</v>
      </c>
      <c r="I5" s="34" t="s">
        <v>161</v>
      </c>
      <c r="J5" s="15" t="s">
        <v>88</v>
      </c>
    </row>
    <row r="6" spans="1:13" x14ac:dyDescent="0.2">
      <c r="A6" s="18" t="s">
        <v>132</v>
      </c>
      <c r="B6" s="19"/>
      <c r="C6" s="197" t="s">
        <v>159</v>
      </c>
      <c r="D6" s="15" t="s">
        <v>187</v>
      </c>
      <c r="E6" s="15"/>
      <c r="I6" s="34" t="s">
        <v>162</v>
      </c>
      <c r="J6" s="195"/>
    </row>
    <row r="7" spans="1:13" ht="13.5" customHeight="1" x14ac:dyDescent="0.2">
      <c r="C7" s="197" t="s">
        <v>160</v>
      </c>
      <c r="D7" s="18">
        <v>20.23</v>
      </c>
      <c r="E7" s="18"/>
      <c r="F7" s="13"/>
      <c r="G7" s="207"/>
      <c r="H7" s="13"/>
      <c r="I7" s="13"/>
      <c r="J7" s="141"/>
      <c r="K7" s="19" t="str">
        <f>d_5</f>
        <v>г. Сочи, ул. Бзугу 2, ст. им. Славы Метревели</v>
      </c>
    </row>
    <row r="8" spans="1:13" ht="26.25" customHeight="1" thickBot="1" x14ac:dyDescent="0.25">
      <c r="A8" s="111" t="s">
        <v>54</v>
      </c>
      <c r="B8" s="111" t="s">
        <v>137</v>
      </c>
      <c r="C8" s="111" t="s">
        <v>50</v>
      </c>
      <c r="D8" s="111" t="s">
        <v>78</v>
      </c>
      <c r="E8" s="133" t="s">
        <v>153</v>
      </c>
      <c r="F8" s="111" t="s">
        <v>31</v>
      </c>
      <c r="G8" s="111" t="s">
        <v>81</v>
      </c>
      <c r="H8" s="111" t="s">
        <v>82</v>
      </c>
      <c r="I8" s="111" t="s">
        <v>83</v>
      </c>
      <c r="J8" s="111" t="s">
        <v>45</v>
      </c>
      <c r="K8" s="111" t="s">
        <v>56</v>
      </c>
    </row>
    <row r="9" spans="1:13" ht="13.5" thickBot="1" x14ac:dyDescent="0.25">
      <c r="A9" s="124"/>
      <c r="B9" s="125"/>
      <c r="C9" s="126"/>
      <c r="D9" s="126"/>
      <c r="E9" s="126"/>
      <c r="F9" s="130"/>
      <c r="G9" s="130"/>
      <c r="H9" s="130"/>
      <c r="I9" s="126"/>
      <c r="J9" s="126"/>
      <c r="K9" s="127"/>
    </row>
    <row r="10" spans="1:13" ht="15.75" customHeight="1" x14ac:dyDescent="0.2">
      <c r="A10" s="238" t="s">
        <v>34</v>
      </c>
      <c r="B10" s="95" t="e">
        <f>VLOOKUP($F10,УЧАСТНИКИ!$A$2:$L$1105,3,FALSE)</f>
        <v>#N/A</v>
      </c>
      <c r="C10" s="213" t="e">
        <f>VLOOKUP($F10,УЧАСТНИКИ!$A$2:$L$1105,4,FALSE)</f>
        <v>#N/A</v>
      </c>
      <c r="D10" s="97" t="e">
        <f>VLOOKUP($F10,УЧАСТНИКИ!$A$2:$L$1105,5,FALSE)</f>
        <v>#N/A</v>
      </c>
      <c r="E10" s="214" t="e">
        <f>VLOOKUP($F10,УЧАСТНИКИ!$A$2:$L$1105,8,FALSE)</f>
        <v>#N/A</v>
      </c>
      <c r="F10" s="212"/>
      <c r="G10" s="212"/>
      <c r="H10" s="212"/>
      <c r="I10" s="212"/>
      <c r="J10" s="212"/>
      <c r="K10" s="213" t="e">
        <f>VLOOKUP($F10,УЧАСТНИКИ!$A$2:$L$1105,9,FALSE)</f>
        <v>#N/A</v>
      </c>
    </row>
    <row r="11" spans="1:13" s="174" customFormat="1" ht="15.75" customHeight="1" x14ac:dyDescent="0.2">
      <c r="A11" s="212" t="s">
        <v>35</v>
      </c>
      <c r="B11" s="175" t="e">
        <f>VLOOKUP($F11,УЧАСТНИКИ!$A$2:$L$1105,3,FALSE)</f>
        <v>#N/A</v>
      </c>
      <c r="C11" s="212" t="e">
        <f>VLOOKUP($F11,УЧАСТНИКИ!$A$2:$L$1105,4,FALSE)</f>
        <v>#N/A</v>
      </c>
      <c r="D11" s="177" t="e">
        <f>VLOOKUP($F11,УЧАСТНИКИ!$A$2:$L$1105,5,FALSE)</f>
        <v>#N/A</v>
      </c>
      <c r="E11" s="237" t="e">
        <f>VLOOKUP($F11,УЧАСТНИКИ!$A$2:$L$1105,8,FALSE)</f>
        <v>#N/A</v>
      </c>
      <c r="F11" s="212"/>
      <c r="G11" s="212"/>
      <c r="H11" s="212"/>
      <c r="I11" s="212"/>
      <c r="J11" s="212"/>
      <c r="K11" s="212" t="e">
        <f>VLOOKUP($F11,УЧАСТНИКИ!$A$2:$L$1105,9,FALSE)</f>
        <v>#N/A</v>
      </c>
    </row>
    <row r="12" spans="1:13" s="174" customFormat="1" ht="15.75" customHeight="1" x14ac:dyDescent="0.2">
      <c r="A12" s="212" t="s">
        <v>36</v>
      </c>
      <c r="B12" s="175" t="e">
        <f>VLOOKUP($F12,УЧАСТНИКИ!$A$2:$L$1105,3,FALSE)</f>
        <v>#N/A</v>
      </c>
      <c r="C12" s="212" t="e">
        <f>VLOOKUP($F12,УЧАСТНИКИ!$A$2:$L$1105,4,FALSE)</f>
        <v>#N/A</v>
      </c>
      <c r="D12" s="177" t="e">
        <f>VLOOKUP($F12,УЧАСТНИКИ!$A$2:$L$1105,5,FALSE)</f>
        <v>#N/A</v>
      </c>
      <c r="E12" s="237" t="e">
        <f>VLOOKUP($F12,УЧАСТНИКИ!$A$2:$L$1105,8,FALSE)</f>
        <v>#N/A</v>
      </c>
      <c r="F12" s="212"/>
      <c r="G12" s="212"/>
      <c r="H12" s="212"/>
      <c r="I12" s="212"/>
      <c r="J12" s="212"/>
      <c r="K12" s="212" t="e">
        <f>VLOOKUP($F12,УЧАСТНИКИ!$A$2:$L$1105,9,FALSE)</f>
        <v>#N/A</v>
      </c>
    </row>
    <row r="13" spans="1:13" s="174" customFormat="1" ht="15.75" customHeight="1" x14ac:dyDescent="0.2">
      <c r="A13" s="212" t="s">
        <v>37</v>
      </c>
      <c r="B13" s="175" t="e">
        <f>VLOOKUP($F13,УЧАСТНИКИ!$A$2:$L$1105,3,FALSE)</f>
        <v>#N/A</v>
      </c>
      <c r="C13" s="212" t="e">
        <f>VLOOKUP($F13,УЧАСТНИКИ!$A$2:$L$1105,4,FALSE)</f>
        <v>#N/A</v>
      </c>
      <c r="D13" s="177" t="e">
        <f>VLOOKUP($F13,УЧАСТНИКИ!$A$2:$L$1105,5,FALSE)</f>
        <v>#N/A</v>
      </c>
      <c r="E13" s="237" t="e">
        <f>VLOOKUP($F13,УЧАСТНИКИ!$A$2:$L$1105,8,FALSE)</f>
        <v>#N/A</v>
      </c>
      <c r="F13" s="212"/>
      <c r="G13" s="212"/>
      <c r="H13" s="212"/>
      <c r="I13" s="212"/>
      <c r="J13" s="212"/>
      <c r="K13" s="212" t="e">
        <f>VLOOKUP($F13,УЧАСТНИКИ!$A$2:$L$1105,9,FALSE)</f>
        <v>#N/A</v>
      </c>
      <c r="M13" s="178"/>
    </row>
    <row r="14" spans="1:13" ht="15.75" customHeight="1" x14ac:dyDescent="0.2">
      <c r="A14" s="212" t="s">
        <v>38</v>
      </c>
      <c r="B14" s="95" t="e">
        <f>VLOOKUP($F14,УЧАСТНИКИ!$A$2:$L$1105,3,FALSE)</f>
        <v>#N/A</v>
      </c>
      <c r="C14" s="213" t="e">
        <f>VLOOKUP($F14,УЧАСТНИКИ!$A$2:$L$1105,4,FALSE)</f>
        <v>#N/A</v>
      </c>
      <c r="D14" s="97" t="e">
        <f>VLOOKUP($F14,УЧАСТНИКИ!$A$2:$L$1105,5,FALSE)</f>
        <v>#N/A</v>
      </c>
      <c r="E14" s="214" t="e">
        <f>VLOOKUP($F14,УЧАСТНИКИ!$A$2:$L$1105,8,FALSE)</f>
        <v>#N/A</v>
      </c>
      <c r="F14" s="212"/>
      <c r="G14" s="212"/>
      <c r="H14" s="212"/>
      <c r="I14" s="212"/>
      <c r="J14" s="212"/>
      <c r="K14" s="213" t="e">
        <f>VLOOKUP($F14,УЧАСТНИКИ!$A$2:$L$1105,9,FALSE)</f>
        <v>#N/A</v>
      </c>
    </row>
    <row r="15" spans="1:13" ht="15.75" customHeight="1" x14ac:dyDescent="0.2">
      <c r="A15" s="212" t="s">
        <v>39</v>
      </c>
      <c r="B15" s="95" t="e">
        <f>VLOOKUP($F15,УЧАСТНИКИ!$A$2:$L$1105,3,FALSE)</f>
        <v>#N/A</v>
      </c>
      <c r="C15" s="213" t="e">
        <f>VLOOKUP($F15,УЧАСТНИКИ!$A$2:$L$1105,4,FALSE)</f>
        <v>#N/A</v>
      </c>
      <c r="D15" s="97" t="e">
        <f>VLOOKUP($F15,УЧАСТНИКИ!$A$2:$L$1105,5,FALSE)</f>
        <v>#N/A</v>
      </c>
      <c r="E15" s="214" t="e">
        <f>VLOOKUP($F15,УЧАСТНИКИ!$A$2:$L$1105,8,FALSE)</f>
        <v>#N/A</v>
      </c>
      <c r="F15" s="212"/>
      <c r="G15" s="212"/>
      <c r="H15" s="212"/>
      <c r="I15" s="212"/>
      <c r="J15" s="212"/>
      <c r="K15" s="213" t="e">
        <f>VLOOKUP($F15,УЧАСТНИКИ!$A$2:$L$1105,9,FALSE)</f>
        <v>#N/A</v>
      </c>
    </row>
    <row r="16" spans="1:13" ht="15.75" customHeight="1" x14ac:dyDescent="0.2">
      <c r="A16" s="212" t="s">
        <v>40</v>
      </c>
      <c r="B16" s="95" t="e">
        <f>VLOOKUP($F16,УЧАСТНИКИ!$A$2:$L$1105,3,FALSE)</f>
        <v>#N/A</v>
      </c>
      <c r="C16" s="213" t="e">
        <f>VLOOKUP($F16,УЧАСТНИКИ!$A$2:$L$1105,4,FALSE)</f>
        <v>#N/A</v>
      </c>
      <c r="D16" s="97" t="e">
        <f>VLOOKUP($F16,УЧАСТНИКИ!$A$2:$L$1105,5,FALSE)</f>
        <v>#N/A</v>
      </c>
      <c r="E16" s="214" t="e">
        <f>VLOOKUP($F16,УЧАСТНИКИ!$A$2:$L$1105,8,FALSE)</f>
        <v>#N/A</v>
      </c>
      <c r="F16" s="212"/>
      <c r="G16" s="212"/>
      <c r="H16" s="212"/>
      <c r="I16" s="212"/>
      <c r="J16" s="212"/>
      <c r="K16" s="213" t="e">
        <f>VLOOKUP($F16,УЧАСТНИКИ!$A$2:$L$1105,9,FALSE)</f>
        <v>#N/A</v>
      </c>
    </row>
    <row r="17" spans="1:11" ht="15.75" customHeight="1" x14ac:dyDescent="0.2">
      <c r="A17" s="212">
        <v>8</v>
      </c>
      <c r="B17" s="95" t="e">
        <f>VLOOKUP($F17,УЧАСТНИКИ!$A$2:$L$1105,3,FALSE)</f>
        <v>#N/A</v>
      </c>
      <c r="C17" s="213" t="e">
        <f>VLOOKUP($F17,УЧАСТНИКИ!$A$2:$L$1105,4,FALSE)</f>
        <v>#N/A</v>
      </c>
      <c r="D17" s="97" t="e">
        <f>VLOOKUP($F17,УЧАСТНИКИ!$A$2:$L$1105,5,FALSE)</f>
        <v>#N/A</v>
      </c>
      <c r="E17" s="214" t="e">
        <f>VLOOKUP($F17,УЧАСТНИКИ!$A$2:$L$1105,8,FALSE)</f>
        <v>#N/A</v>
      </c>
      <c r="F17" s="212"/>
      <c r="G17" s="212"/>
      <c r="H17" s="212"/>
      <c r="I17" s="212"/>
      <c r="J17" s="212"/>
      <c r="K17" s="213" t="e">
        <f>VLOOKUP($F17,УЧАСТНИКИ!$A$2:$L$1105,9,FALSE)</f>
        <v>#N/A</v>
      </c>
    </row>
    <row r="18" spans="1:11" x14ac:dyDescent="0.2">
      <c r="K18" s="23"/>
    </row>
    <row r="19" spans="1:11" ht="15.75" x14ac:dyDescent="0.25">
      <c r="A19" s="119"/>
      <c r="B19" s="87"/>
      <c r="C19" s="119"/>
      <c r="D19" s="119"/>
      <c r="E19" s="139"/>
      <c r="F19" s="119"/>
      <c r="G19" s="29"/>
      <c r="H19" s="119"/>
      <c r="I19" s="128"/>
      <c r="J19" s="23"/>
      <c r="K19" s="23"/>
    </row>
    <row r="20" spans="1:11" ht="15.75" customHeight="1" x14ac:dyDescent="0.25">
      <c r="A20" s="248" t="s">
        <v>55</v>
      </c>
      <c r="B20" s="87"/>
      <c r="D20" s="205" t="s">
        <v>178</v>
      </c>
      <c r="E20" s="248"/>
      <c r="K20" s="23"/>
    </row>
    <row r="21" spans="1:11" ht="15.75" customHeight="1" x14ac:dyDescent="0.25">
      <c r="A21" s="248" t="s">
        <v>51</v>
      </c>
      <c r="D21" s="205" t="s">
        <v>1267</v>
      </c>
      <c r="K21" s="23"/>
    </row>
    <row r="22" spans="1:11" ht="15.75" customHeight="1" x14ac:dyDescent="0.25">
      <c r="A22" s="282" t="s">
        <v>52</v>
      </c>
      <c r="B22" s="282"/>
      <c r="D22" s="205" t="s">
        <v>1268</v>
      </c>
      <c r="K22" s="23"/>
    </row>
    <row r="23" spans="1:11" ht="15.75" customHeight="1" x14ac:dyDescent="0.25">
      <c r="A23" s="282"/>
      <c r="B23" s="282"/>
      <c r="K23" s="23"/>
    </row>
    <row r="24" spans="1:11" ht="15.75" customHeight="1" x14ac:dyDescent="0.25">
      <c r="B24" s="119"/>
      <c r="K24" s="23"/>
    </row>
    <row r="25" spans="1:11" ht="15.75" customHeight="1" x14ac:dyDescent="0.25">
      <c r="B25" s="119"/>
      <c r="K25" s="23"/>
    </row>
    <row r="26" spans="1:11" ht="15.75" customHeight="1" x14ac:dyDescent="0.25">
      <c r="B26" s="119"/>
      <c r="K26" s="23"/>
    </row>
    <row r="27" spans="1:11" ht="15.75" customHeight="1" x14ac:dyDescent="0.25">
      <c r="B27" s="119"/>
      <c r="K27" s="23"/>
    </row>
    <row r="28" spans="1:11" ht="15.75" customHeight="1" x14ac:dyDescent="0.2">
      <c r="K28" s="23"/>
    </row>
    <row r="29" spans="1:11" ht="15.75" customHeight="1" x14ac:dyDescent="0.2">
      <c r="K29" s="23"/>
    </row>
    <row r="30" spans="1:11" ht="15.75" customHeight="1" x14ac:dyDescent="0.2">
      <c r="K30" s="23"/>
    </row>
    <row r="31" spans="1:11" ht="15.75" customHeight="1" x14ac:dyDescent="0.2">
      <c r="K31" s="23"/>
    </row>
    <row r="32" spans="1:11" ht="15.75" customHeight="1" x14ac:dyDescent="0.2">
      <c r="K32" s="23"/>
    </row>
    <row r="33" spans="1:11" ht="15.75" customHeight="1" x14ac:dyDescent="0.2">
      <c r="K33" s="23"/>
    </row>
    <row r="34" spans="1:11" ht="15.75" customHeight="1" x14ac:dyDescent="0.2">
      <c r="K34" s="23"/>
    </row>
    <row r="35" spans="1:11" ht="15.75" customHeight="1" x14ac:dyDescent="0.2">
      <c r="K35" s="23"/>
    </row>
    <row r="36" spans="1:11" ht="15.75" customHeight="1" x14ac:dyDescent="0.2">
      <c r="K36" s="23"/>
    </row>
    <row r="37" spans="1:11" ht="15.75" customHeight="1" x14ac:dyDescent="0.2">
      <c r="A37" s="23"/>
      <c r="B37" s="88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.75" customHeight="1" x14ac:dyDescent="0.2">
      <c r="A38" s="29"/>
      <c r="B38" s="120"/>
      <c r="C38" s="121"/>
      <c r="D38" s="122"/>
      <c r="E38" s="122"/>
      <c r="F38" s="29"/>
      <c r="G38" s="29"/>
      <c r="H38" s="29"/>
      <c r="I38" s="29"/>
      <c r="J38" s="121"/>
      <c r="K38" s="23"/>
    </row>
    <row r="39" spans="1:11" ht="15.75" customHeight="1" x14ac:dyDescent="0.2">
      <c r="A39" s="29"/>
      <c r="B39" s="28"/>
      <c r="C39" s="121"/>
      <c r="D39" s="122"/>
      <c r="E39" s="122"/>
      <c r="F39" s="29"/>
      <c r="G39" s="29"/>
      <c r="H39" s="29"/>
      <c r="I39" s="29"/>
      <c r="J39" s="121"/>
    </row>
    <row r="40" spans="1:11" ht="15.75" customHeight="1" x14ac:dyDescent="0.2">
      <c r="A40" s="29"/>
      <c r="B40" s="123"/>
      <c r="C40" s="121"/>
      <c r="D40" s="122"/>
      <c r="E40" s="122"/>
      <c r="F40" s="29"/>
      <c r="G40" s="29"/>
      <c r="H40" s="29"/>
      <c r="I40" s="29"/>
      <c r="J40" s="121"/>
    </row>
    <row r="41" spans="1:11" ht="15.75" customHeight="1" x14ac:dyDescent="0.2">
      <c r="A41" s="29"/>
      <c r="B41" s="123"/>
      <c r="C41" s="121"/>
      <c r="D41" s="122"/>
      <c r="E41" s="122"/>
      <c r="F41" s="29"/>
      <c r="G41" s="29"/>
      <c r="H41" s="29"/>
      <c r="I41" s="29"/>
      <c r="J41" s="121"/>
    </row>
    <row r="42" spans="1:11" ht="15.75" customHeight="1" x14ac:dyDescent="0.2">
      <c r="A42" s="29"/>
      <c r="B42" s="123"/>
      <c r="C42" s="121"/>
      <c r="D42" s="122"/>
      <c r="E42" s="122"/>
      <c r="F42" s="29"/>
      <c r="G42" s="29"/>
      <c r="H42" s="29"/>
      <c r="I42" s="29"/>
      <c r="J42" s="121"/>
    </row>
    <row r="43" spans="1:11" ht="15.75" customHeight="1" x14ac:dyDescent="0.2">
      <c r="A43" s="29"/>
      <c r="B43" s="123"/>
      <c r="C43" s="121"/>
      <c r="D43" s="122"/>
      <c r="E43" s="122"/>
      <c r="F43" s="29"/>
      <c r="G43" s="29"/>
      <c r="H43" s="29"/>
      <c r="I43" s="29"/>
      <c r="J43" s="121"/>
    </row>
    <row r="44" spans="1:11" ht="15.75" customHeight="1" x14ac:dyDescent="0.2">
      <c r="A44" s="29"/>
      <c r="B44" s="123"/>
      <c r="C44" s="121"/>
      <c r="D44" s="122"/>
      <c r="E44" s="122"/>
      <c r="F44" s="29"/>
      <c r="G44" s="29"/>
      <c r="H44" s="29"/>
      <c r="I44" s="29"/>
      <c r="J44" s="121"/>
    </row>
    <row r="45" spans="1:11" ht="15.75" customHeight="1" x14ac:dyDescent="0.2">
      <c r="A45" s="29"/>
      <c r="B45" s="123"/>
      <c r="C45" s="121"/>
      <c r="D45" s="122"/>
      <c r="E45" s="122"/>
      <c r="F45" s="29"/>
      <c r="G45" s="29"/>
      <c r="H45" s="29"/>
      <c r="I45" s="29"/>
      <c r="J45" s="121"/>
    </row>
    <row r="46" spans="1:11" ht="15.75" customHeight="1" x14ac:dyDescent="0.2">
      <c r="A46" s="23"/>
      <c r="B46" s="88"/>
      <c r="C46" s="23"/>
      <c r="D46" s="23"/>
      <c r="E46" s="23"/>
      <c r="F46" s="23"/>
      <c r="G46" s="23"/>
      <c r="H46" s="23"/>
      <c r="I46" s="23"/>
      <c r="J46" s="23"/>
    </row>
    <row r="47" spans="1:11" ht="15.75" customHeight="1" x14ac:dyDescent="0.2">
      <c r="A47" s="29"/>
      <c r="B47" s="120"/>
      <c r="C47" s="121"/>
      <c r="D47" s="122"/>
      <c r="E47" s="122"/>
      <c r="F47" s="29"/>
      <c r="G47" s="29"/>
      <c r="H47" s="29"/>
      <c r="I47" s="29"/>
      <c r="J47" s="121"/>
    </row>
    <row r="48" spans="1:11" ht="15.75" customHeight="1" x14ac:dyDescent="0.2">
      <c r="A48" s="29"/>
      <c r="B48" s="120"/>
      <c r="C48" s="121"/>
      <c r="D48" s="122"/>
      <c r="E48" s="122"/>
      <c r="F48" s="29"/>
      <c r="G48" s="29"/>
      <c r="H48" s="29"/>
      <c r="I48" s="29"/>
      <c r="J48" s="121"/>
    </row>
    <row r="49" spans="1:10" ht="15.75" customHeight="1" x14ac:dyDescent="0.2">
      <c r="A49" s="29"/>
      <c r="B49" s="120"/>
      <c r="C49" s="121"/>
      <c r="D49" s="122"/>
      <c r="E49" s="122"/>
      <c r="F49" s="29"/>
      <c r="G49" s="29"/>
      <c r="H49" s="29"/>
      <c r="I49" s="29"/>
      <c r="J49" s="121"/>
    </row>
    <row r="50" spans="1:10" ht="15.75" customHeight="1" x14ac:dyDescent="0.2">
      <c r="A50" s="29"/>
      <c r="B50" s="120"/>
      <c r="C50" s="121"/>
      <c r="D50" s="122"/>
      <c r="E50" s="122"/>
      <c r="F50" s="29"/>
      <c r="G50" s="29"/>
      <c r="H50" s="29"/>
      <c r="I50" s="29"/>
      <c r="J50" s="121"/>
    </row>
    <row r="51" spans="1:10" ht="15.75" customHeight="1" x14ac:dyDescent="0.2">
      <c r="A51" s="29"/>
      <c r="B51" s="120"/>
      <c r="C51" s="121"/>
      <c r="D51" s="122"/>
      <c r="E51" s="122"/>
      <c r="F51" s="29"/>
      <c r="G51" s="29"/>
      <c r="H51" s="29"/>
      <c r="I51" s="29"/>
      <c r="J51" s="121"/>
    </row>
    <row r="52" spans="1:10" ht="15.75" customHeight="1" x14ac:dyDescent="0.2">
      <c r="A52" s="29"/>
      <c r="B52" s="120"/>
      <c r="C52" s="121"/>
      <c r="D52" s="122"/>
      <c r="E52" s="122"/>
      <c r="F52" s="29"/>
      <c r="G52" s="29"/>
      <c r="H52" s="29"/>
      <c r="I52" s="29"/>
      <c r="J52" s="121"/>
    </row>
    <row r="53" spans="1:10" ht="15.75" customHeight="1" x14ac:dyDescent="0.2">
      <c r="A53" s="29"/>
      <c r="B53" s="120"/>
      <c r="C53" s="121"/>
      <c r="D53" s="122"/>
      <c r="E53" s="122"/>
      <c r="F53" s="29"/>
      <c r="G53" s="29"/>
      <c r="H53" s="29"/>
      <c r="I53" s="29"/>
      <c r="J53" s="121"/>
    </row>
    <row r="54" spans="1:10" ht="15.75" customHeight="1" x14ac:dyDescent="0.2">
      <c r="A54" s="29"/>
      <c r="B54" s="120"/>
      <c r="C54" s="121"/>
      <c r="D54" s="122"/>
      <c r="E54" s="122"/>
      <c r="F54" s="29"/>
      <c r="G54" s="29"/>
      <c r="H54" s="29"/>
      <c r="I54" s="29"/>
      <c r="J54" s="121"/>
    </row>
    <row r="55" spans="1:10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</sheetData>
  <mergeCells count="6">
    <mergeCell ref="A23:B23"/>
    <mergeCell ref="A1:K1"/>
    <mergeCell ref="A2:K2"/>
    <mergeCell ref="A3:K3"/>
    <mergeCell ref="E4:K4"/>
    <mergeCell ref="A22:B22"/>
  </mergeCells>
  <phoneticPr fontId="1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00B050"/>
  </sheetPr>
  <dimension ref="A1:R109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17" style="63" bestFit="1" customWidth="1"/>
    <col min="3" max="3" width="10.140625" style="63" bestFit="1" customWidth="1"/>
    <col min="4" max="4" width="50.5703125" style="63" bestFit="1" customWidth="1"/>
    <col min="5" max="5" width="9.7109375" style="63" customWidth="1"/>
    <col min="6" max="6" width="7.140625" style="63" bestFit="1" customWidth="1"/>
    <col min="7" max="7" width="11" style="63" customWidth="1"/>
    <col min="8" max="8" width="18" style="63" customWidth="1"/>
    <col min="9" max="9" width="6.85546875" style="63" customWidth="1"/>
    <col min="10" max="10" width="9.7109375" style="63" customWidth="1"/>
    <col min="11" max="11" width="6" style="63" customWidth="1"/>
    <col min="12" max="16384" width="9.140625" style="63"/>
  </cols>
  <sheetData>
    <row r="1" spans="1:18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55"/>
      <c r="L1" s="55"/>
      <c r="M1" s="55"/>
      <c r="N1" s="55"/>
    </row>
    <row r="2" spans="1:18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64"/>
      <c r="L2" s="55"/>
      <c r="M2" s="55"/>
      <c r="N2" s="55"/>
    </row>
    <row r="3" spans="1:18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64"/>
      <c r="L3" s="55"/>
      <c r="M3" s="55"/>
      <c r="N3" s="55"/>
    </row>
    <row r="4" spans="1:18" ht="15" x14ac:dyDescent="0.2">
      <c r="A4" s="201"/>
      <c r="B4" s="201"/>
      <c r="C4" s="201"/>
      <c r="D4" s="201"/>
      <c r="E4" s="288" t="s">
        <v>163</v>
      </c>
      <c r="F4" s="288"/>
      <c r="G4" s="288"/>
      <c r="H4" s="288"/>
      <c r="I4" s="288"/>
      <c r="J4" s="288"/>
      <c r="K4" s="132"/>
    </row>
    <row r="5" spans="1:18" ht="15" x14ac:dyDescent="0.2">
      <c r="A5" s="18" t="str">
        <f>d_4</f>
        <v>МУЖЧИНЫ</v>
      </c>
      <c r="B5" s="194"/>
      <c r="C5" s="197" t="s">
        <v>158</v>
      </c>
      <c r="D5" s="194" t="s">
        <v>188</v>
      </c>
      <c r="E5" s="194"/>
      <c r="F5" s="18" t="str">
        <f>d_1</f>
        <v>04.09.2019г.</v>
      </c>
      <c r="H5" s="34" t="s">
        <v>161</v>
      </c>
      <c r="I5" s="15" t="s">
        <v>1270</v>
      </c>
      <c r="K5" s="132"/>
    </row>
    <row r="6" spans="1:18" x14ac:dyDescent="0.2">
      <c r="A6" s="15" t="s">
        <v>169</v>
      </c>
      <c r="B6" s="141"/>
      <c r="C6" s="197" t="s">
        <v>159</v>
      </c>
      <c r="D6" s="15" t="s">
        <v>189</v>
      </c>
      <c r="E6" s="15"/>
      <c r="H6" s="34" t="s">
        <v>162</v>
      </c>
      <c r="I6" s="195"/>
      <c r="K6" s="65"/>
    </row>
    <row r="7" spans="1:18" ht="13.5" customHeight="1" x14ac:dyDescent="0.2">
      <c r="C7" s="197" t="s">
        <v>160</v>
      </c>
      <c r="D7" s="15" t="s">
        <v>190</v>
      </c>
      <c r="F7" s="15"/>
      <c r="G7" s="13"/>
      <c r="H7" s="13"/>
      <c r="I7" s="141"/>
      <c r="J7" s="19" t="str">
        <f>d_5</f>
        <v>г. Сочи, ул. Бзугу 2, ст. им. Славы Метревели</v>
      </c>
      <c r="K7" s="65"/>
    </row>
    <row r="8" spans="1:18" ht="24" customHeight="1" x14ac:dyDescent="0.2">
      <c r="A8" s="111" t="s">
        <v>54</v>
      </c>
      <c r="B8" s="111" t="s">
        <v>137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  <c r="M8" s="287"/>
      <c r="N8" s="287"/>
      <c r="O8" s="287"/>
      <c r="P8" s="287"/>
      <c r="Q8" s="287"/>
      <c r="R8" s="287"/>
    </row>
    <row r="9" spans="1:18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8" x14ac:dyDescent="0.2">
      <c r="A10" s="212" t="s">
        <v>34</v>
      </c>
      <c r="B10" s="95"/>
      <c r="C10" s="213"/>
      <c r="D10" s="97"/>
      <c r="E10" s="214"/>
      <c r="F10" s="236"/>
      <c r="G10" s="236"/>
      <c r="H10" s="212"/>
      <c r="I10" s="212"/>
      <c r="J10" s="213"/>
    </row>
    <row r="11" spans="1:18" s="174" customFormat="1" x14ac:dyDescent="0.2">
      <c r="A11" s="212" t="s">
        <v>35</v>
      </c>
      <c r="B11" s="175" t="str">
        <f>VLOOKUP($F11,УЧАСТНИКИ!$A$2:$L$1105,3,FALSE)</f>
        <v>Яковлев Всеволод</v>
      </c>
      <c r="C11" s="212" t="str">
        <f>VLOOKUP($F11,УЧАСТНИКИ!$A$2:$L$1105,4,FALSE)</f>
        <v>20.05.1996</v>
      </c>
      <c r="D11" s="177" t="str">
        <f>VLOOKUP($F11,УЧАСТНИКИ!$A$2:$L$1105,5,FALSE)</f>
        <v xml:space="preserve">Белгородская область </v>
      </c>
      <c r="E11" s="237" t="str">
        <f>VLOOKUP($F11,УЧАСТНИКИ!$A$2:$L$1105,8,FALSE)</f>
        <v>КМС</v>
      </c>
      <c r="F11" s="212" t="s">
        <v>1272</v>
      </c>
      <c r="G11" s="212"/>
      <c r="H11" s="212"/>
      <c r="I11" s="212"/>
      <c r="J11" s="212"/>
    </row>
    <row r="12" spans="1:18" s="174" customFormat="1" x14ac:dyDescent="0.2">
      <c r="A12" s="212" t="s">
        <v>36</v>
      </c>
      <c r="B12" s="175" t="str">
        <f>VLOOKUP($F12,УЧАСТНИКИ!$A$2:$L$1105,3,FALSE)</f>
        <v>Ратахин Даниил</v>
      </c>
      <c r="C12" s="212" t="str">
        <f>VLOOKUP($F12,УЧАСТНИКИ!$A$2:$L$1105,4,FALSE)</f>
        <v>29.12.2000</v>
      </c>
      <c r="D12" s="177" t="str">
        <f>VLOOKUP($F12,УЧАСТНИКИ!$A$2:$L$1105,5,FALSE)</f>
        <v xml:space="preserve">Томская область </v>
      </c>
      <c r="E12" s="237" t="str">
        <f>VLOOKUP($F12,УЧАСТНИКИ!$A$2:$L$1105,8,FALSE)</f>
        <v>1</v>
      </c>
      <c r="F12" s="212" t="s">
        <v>1143</v>
      </c>
      <c r="G12" s="212"/>
      <c r="H12" s="212"/>
      <c r="I12" s="212"/>
      <c r="J12" s="212" t="s">
        <v>121</v>
      </c>
    </row>
    <row r="13" spans="1:18" s="174" customFormat="1" x14ac:dyDescent="0.2">
      <c r="A13" s="212" t="s">
        <v>37</v>
      </c>
      <c r="B13" s="175" t="str">
        <f>VLOOKUP($F13,УЧАСТНИКИ!$A$2:$L$1105,3,FALSE)</f>
        <v>Кайибанда Иван</v>
      </c>
      <c r="C13" s="212" t="str">
        <f>VLOOKUP($F13,УЧАСТНИКИ!$A$2:$L$1105,4,FALSE)</f>
        <v>06.02.2001</v>
      </c>
      <c r="D13" s="177" t="str">
        <f>VLOOKUP($F13,УЧАСТНИКИ!$A$2:$L$1105,5,FALSE)</f>
        <v xml:space="preserve">Ростовская область </v>
      </c>
      <c r="E13" s="237" t="str">
        <f>VLOOKUP($F13,УЧАСТНИКИ!$A$2:$L$1105,8,FALSE)</f>
        <v>КМС</v>
      </c>
      <c r="F13" s="212" t="s">
        <v>1148</v>
      </c>
      <c r="G13" s="212"/>
      <c r="H13" s="212"/>
      <c r="I13" s="212"/>
      <c r="J13" s="212"/>
      <c r="L13" s="178"/>
    </row>
    <row r="14" spans="1:18" x14ac:dyDescent="0.2">
      <c r="A14" s="212" t="s">
        <v>38</v>
      </c>
      <c r="B14" s="95" t="str">
        <f>VLOOKUP($F14,УЧАСТНИКИ!$A$2:$L$1105,3,FALSE)</f>
        <v>Матвеев Никита</v>
      </c>
      <c r="C14" s="213" t="str">
        <f>VLOOKUP($F14,УЧАСТНИКИ!$A$2:$L$1105,4,FALSE)</f>
        <v>28.03.2000</v>
      </c>
      <c r="D14" s="97" t="str">
        <f>VLOOKUP($F14,УЧАСТНИКИ!$A$2:$L$1105,5,FALSE)</f>
        <v>Ямало-Ненецкий автономный округ Владимирская область</v>
      </c>
      <c r="E14" s="214" t="str">
        <f>VLOOKUP($F14,УЧАСТНИКИ!$A$2:$L$1105,8,FALSE)</f>
        <v>КМС</v>
      </c>
      <c r="F14" s="212" t="s">
        <v>1158</v>
      </c>
      <c r="G14" s="212"/>
      <c r="H14" s="212"/>
      <c r="I14" s="212"/>
      <c r="J14" s="213"/>
    </row>
    <row r="15" spans="1:18" x14ac:dyDescent="0.2">
      <c r="A15" s="212" t="s">
        <v>39</v>
      </c>
      <c r="B15" s="95" t="str">
        <f>VLOOKUP($F15,УЧАСТНИКИ!$A$2:$L$1105,3,FALSE)</f>
        <v>Иванченко Антон</v>
      </c>
      <c r="C15" s="213" t="str">
        <f>VLOOKUP($F15,УЧАСТНИКИ!$A$2:$L$1105,4,FALSE)</f>
        <v>17.04.1997</v>
      </c>
      <c r="D15" s="97" t="str">
        <f>VLOOKUP($F15,УЧАСТНИКИ!$A$2:$L$1105,5,FALSE)</f>
        <v xml:space="preserve">Челябинская область </v>
      </c>
      <c r="E15" s="214" t="str">
        <f>VLOOKUP($F15,УЧАСТНИКИ!$A$2:$L$1105,8,FALSE)</f>
        <v>КМС</v>
      </c>
      <c r="F15" s="212" t="s">
        <v>1224</v>
      </c>
      <c r="G15" s="212"/>
      <c r="H15" s="212"/>
      <c r="I15" s="212"/>
      <c r="J15" s="213"/>
    </row>
    <row r="16" spans="1:18" x14ac:dyDescent="0.2">
      <c r="A16" s="212" t="s">
        <v>40</v>
      </c>
      <c r="B16" s="95" t="str">
        <f>VLOOKUP($F16,УЧАСТНИКИ!$A$2:$L$1105,3,FALSE)</f>
        <v>Мазный Богдан</v>
      </c>
      <c r="C16" s="213" t="str">
        <f>VLOOKUP($F16,УЧАСТНИКИ!$A$2:$L$1105,4,FALSE)</f>
        <v>26.10.1999</v>
      </c>
      <c r="D16" s="97" t="str">
        <f>VLOOKUP($F16,УЧАСТНИКИ!$A$2:$L$1105,5,FALSE)</f>
        <v xml:space="preserve">ЮФО (К) </v>
      </c>
      <c r="E16" s="214" t="str">
        <f>VLOOKUP($F16,УЧАСТНИКИ!$A$2:$L$1105,8,FALSE)</f>
        <v>КМС</v>
      </c>
      <c r="F16" s="212" t="s">
        <v>1249</v>
      </c>
      <c r="G16" s="212"/>
      <c r="H16" s="212"/>
      <c r="I16" s="212"/>
      <c r="J16" s="213"/>
    </row>
    <row r="17" spans="1:11" x14ac:dyDescent="0.2">
      <c r="A17" s="212" t="s">
        <v>61</v>
      </c>
      <c r="B17" s="95"/>
      <c r="C17" s="213"/>
      <c r="D17" s="97"/>
      <c r="E17" s="214"/>
      <c r="F17" s="212"/>
      <c r="G17" s="212"/>
      <c r="H17" s="212"/>
      <c r="I17" s="212"/>
      <c r="J17" s="213"/>
    </row>
    <row r="18" spans="1:11" x14ac:dyDescent="0.2">
      <c r="A18" s="221"/>
      <c r="B18" s="222" t="s">
        <v>42</v>
      </c>
      <c r="C18" s="223"/>
      <c r="D18" s="223"/>
      <c r="E18" s="223"/>
      <c r="F18" s="223"/>
      <c r="G18" s="223"/>
      <c r="H18" s="223"/>
      <c r="I18" s="223"/>
      <c r="J18" s="224"/>
      <c r="K18" s="9"/>
    </row>
    <row r="19" spans="1:11" x14ac:dyDescent="0.2">
      <c r="A19" s="212" t="s">
        <v>34</v>
      </c>
      <c r="B19" s="95"/>
      <c r="C19" s="213"/>
      <c r="D19" s="97"/>
      <c r="E19" s="214"/>
      <c r="F19" s="212"/>
      <c r="G19" s="212"/>
      <c r="H19" s="212"/>
      <c r="I19" s="212"/>
      <c r="J19" s="213"/>
    </row>
    <row r="20" spans="1:11" x14ac:dyDescent="0.2">
      <c r="A20" s="212" t="s">
        <v>35</v>
      </c>
      <c r="B20" s="95" t="str">
        <f>VLOOKUP($F20,УЧАСТНИКИ!$A$2:$L$1105,3,FALSE)</f>
        <v>Переметов Данил</v>
      </c>
      <c r="C20" s="213" t="str">
        <f>VLOOKUP($F20,УЧАСТНИКИ!$A$2:$L$1105,4,FALSE)</f>
        <v>18.03.1995</v>
      </c>
      <c r="D20" s="97" t="str">
        <f>VLOOKUP($F20,УЧАСТНИКИ!$A$2:$L$1105,5,FALSE)</f>
        <v xml:space="preserve">Краснодарский край </v>
      </c>
      <c r="E20" s="214" t="str">
        <f>VLOOKUP($F20,УЧАСТНИКИ!$A$2:$L$1105,8,FALSE)</f>
        <v>МС</v>
      </c>
      <c r="F20" s="212" t="s">
        <v>122</v>
      </c>
      <c r="G20" s="212"/>
      <c r="H20" s="212"/>
      <c r="I20" s="212"/>
      <c r="J20" s="213"/>
    </row>
    <row r="21" spans="1:11" x14ac:dyDescent="0.2">
      <c r="A21" s="212" t="s">
        <v>36</v>
      </c>
      <c r="B21" s="95" t="str">
        <f>VLOOKUP($F21,УЧАСТНИКИ!$A$2:$L$1105,3,FALSE)</f>
        <v>Шаров Егор</v>
      </c>
      <c r="C21" s="213" t="str">
        <f>VLOOKUP($F21,УЧАСТНИКИ!$A$2:$L$1105,4,FALSE)</f>
        <v>16.12.1988</v>
      </c>
      <c r="D21" s="97" t="str">
        <f>VLOOKUP($F21,УЧАСТНИКИ!$A$2:$L$1105,5,FALSE)</f>
        <v>Свердловская область Алтайский край</v>
      </c>
      <c r="E21" s="214" t="str">
        <f>VLOOKUP($F21,УЧАСТНИКИ!$A$2:$L$1105,8,FALSE)</f>
        <v>ЗМС</v>
      </c>
      <c r="F21" s="212" t="s">
        <v>1173</v>
      </c>
      <c r="G21" s="212"/>
      <c r="H21" s="212"/>
      <c r="I21" s="212"/>
      <c r="J21" s="213" t="s">
        <v>121</v>
      </c>
    </row>
    <row r="22" spans="1:11" x14ac:dyDescent="0.2">
      <c r="A22" s="212" t="s">
        <v>37</v>
      </c>
      <c r="B22" s="95" t="str">
        <f>VLOOKUP($F22,УЧАСТНИКИ!$A$2:$L$1105,3,FALSE)</f>
        <v>Фурса Тимур</v>
      </c>
      <c r="C22" s="213" t="str">
        <f>VLOOKUP($F22,УЧАСТНИКИ!$A$2:$L$1105,4,FALSE)</f>
        <v>15.01.2001</v>
      </c>
      <c r="D22" s="97" t="str">
        <f>VLOOKUP($F22,УЧАСТНИКИ!$A$2:$L$1105,5,FALSE)</f>
        <v xml:space="preserve">ЮФО (К) </v>
      </c>
      <c r="E22" s="214" t="str">
        <f>VLOOKUP($F22,УЧАСТНИКИ!$A$2:$L$1105,8,FALSE)</f>
        <v>1</v>
      </c>
      <c r="F22" s="212" t="s">
        <v>1254</v>
      </c>
      <c r="G22" s="212"/>
      <c r="H22" s="212"/>
      <c r="I22" s="212"/>
      <c r="J22" s="213" t="s">
        <v>121</v>
      </c>
    </row>
    <row r="23" spans="1:11" x14ac:dyDescent="0.2">
      <c r="A23" s="212" t="s">
        <v>38</v>
      </c>
      <c r="B23" s="95" t="str">
        <f>VLOOKUP($F23,УЧАСТНИКИ!$A$2:$L$1105,3,FALSE)</f>
        <v>Нетяго Данил</v>
      </c>
      <c r="C23" s="213" t="str">
        <f>VLOOKUP($F23,УЧАСТНИКИ!$A$2:$L$1105,4,FALSE)</f>
        <v>09.07.2001</v>
      </c>
      <c r="D23" s="97" t="str">
        <f>VLOOKUP($F23,УЧАСТНИКИ!$A$2:$L$1105,5,FALSE)</f>
        <v xml:space="preserve">Сахалинская область </v>
      </c>
      <c r="E23" s="214" t="str">
        <f>VLOOKUP($F23,УЧАСТНИКИ!$A$2:$L$1105,8,FALSE)</f>
        <v>1</v>
      </c>
      <c r="F23" s="212" t="s">
        <v>1271</v>
      </c>
      <c r="G23" s="212"/>
      <c r="H23" s="212"/>
      <c r="I23" s="212"/>
      <c r="J23" s="213"/>
    </row>
    <row r="24" spans="1:11" x14ac:dyDescent="0.2">
      <c r="A24" s="212" t="s">
        <v>39</v>
      </c>
      <c r="B24" s="95" t="str">
        <f>VLOOKUP($F24,УЧАСТНИКИ!$A$2:$L$1105,3,FALSE)</f>
        <v>Ламков Арсен</v>
      </c>
      <c r="C24" s="213" t="str">
        <f>VLOOKUP($F24,УЧАСТНИКИ!$A$2:$L$1105,4,FALSE)</f>
        <v>05.05.1999</v>
      </c>
      <c r="D24" s="97" t="str">
        <f>VLOOKUP($F24,УЧАСТНИКИ!$A$2:$L$1105,5,FALSE)</f>
        <v>Ставропольский край Карачаево-Черкесская республика</v>
      </c>
      <c r="E24" s="214" t="str">
        <f>VLOOKUP($F24,УЧАСТНИКИ!$A$2:$L$1105,8,FALSE)</f>
        <v>КМС</v>
      </c>
      <c r="F24" s="212" t="s">
        <v>1182</v>
      </c>
      <c r="G24" s="212"/>
      <c r="H24" s="212"/>
      <c r="I24" s="212"/>
      <c r="J24" s="213"/>
    </row>
    <row r="25" spans="1:11" x14ac:dyDescent="0.2">
      <c r="A25" s="212" t="s">
        <v>40</v>
      </c>
      <c r="B25" s="95" t="str">
        <f>VLOOKUP($F25,УЧАСТНИКИ!$A$2:$L$1105,3,FALSE)</f>
        <v>Новосельцев Денис</v>
      </c>
      <c r="C25" s="213" t="str">
        <f>VLOOKUP($F25,УЧАСТНИКИ!$A$2:$L$1105,4,FALSE)</f>
        <v>19.09.2003</v>
      </c>
      <c r="D25" s="97" t="str">
        <f>VLOOKUP($F25,УЧАСТНИКИ!$A$2:$L$1105,5,FALSE)</f>
        <v xml:space="preserve">Ростовская область </v>
      </c>
      <c r="E25" s="214" t="str">
        <f>VLOOKUP($F25,УЧАСТНИКИ!$A$2:$L$1105,8,FALSE)</f>
        <v>КМС</v>
      </c>
      <c r="F25" s="212" t="s">
        <v>1153</v>
      </c>
      <c r="G25" s="212"/>
      <c r="H25" s="212"/>
      <c r="I25" s="212"/>
      <c r="J25" s="213" t="s">
        <v>121</v>
      </c>
    </row>
    <row r="26" spans="1:11" x14ac:dyDescent="0.2">
      <c r="A26" s="212">
        <v>8</v>
      </c>
      <c r="B26" s="95"/>
      <c r="C26" s="213"/>
      <c r="D26" s="97"/>
      <c r="E26" s="214"/>
      <c r="F26" s="212"/>
      <c r="G26" s="212"/>
      <c r="H26" s="212"/>
      <c r="I26" s="212"/>
      <c r="J26" s="213"/>
    </row>
    <row r="27" spans="1:11" x14ac:dyDescent="0.2">
      <c r="A27" s="221"/>
      <c r="B27" s="222" t="s">
        <v>43</v>
      </c>
      <c r="C27" s="223"/>
      <c r="D27" s="223"/>
      <c r="E27" s="223"/>
      <c r="F27" s="223"/>
      <c r="G27" s="223"/>
      <c r="H27" s="223"/>
      <c r="I27" s="223"/>
      <c r="J27" s="224"/>
    </row>
    <row r="28" spans="1:11" x14ac:dyDescent="0.2">
      <c r="A28" s="212" t="s">
        <v>34</v>
      </c>
      <c r="B28" s="95"/>
      <c r="C28" s="213"/>
      <c r="D28" s="97"/>
      <c r="E28" s="214"/>
      <c r="F28" s="212"/>
      <c r="G28" s="212"/>
      <c r="H28" s="212"/>
      <c r="I28" s="212"/>
      <c r="J28" s="213"/>
    </row>
    <row r="29" spans="1:11" x14ac:dyDescent="0.2">
      <c r="A29" s="212" t="s">
        <v>35</v>
      </c>
      <c r="B29" s="95" t="str">
        <f>VLOOKUP($F29,УЧАСТНИКИ!$A$2:$L$1105,3,FALSE)</f>
        <v>Москвин Никита</v>
      </c>
      <c r="C29" s="213" t="str">
        <f>VLOOKUP($F29,УЧАСТНИКИ!$A$2:$L$1105,4,FALSE)</f>
        <v>08.03.1996</v>
      </c>
      <c r="D29" s="97" t="str">
        <f>VLOOKUP($F29,УЧАСТНИКИ!$A$2:$L$1105,5,FALSE)</f>
        <v xml:space="preserve">Томская область </v>
      </c>
      <c r="E29" s="214" t="str">
        <f>VLOOKUP($F29,УЧАСТНИКИ!$A$2:$L$1105,8,FALSE)</f>
        <v>МС</v>
      </c>
      <c r="F29" s="212" t="s">
        <v>1141</v>
      </c>
      <c r="G29" s="212"/>
      <c r="H29" s="212"/>
      <c r="I29" s="212"/>
      <c r="J29" s="213"/>
    </row>
    <row r="30" spans="1:11" x14ac:dyDescent="0.2">
      <c r="A30" s="212" t="s">
        <v>36</v>
      </c>
      <c r="B30" s="95" t="str">
        <f>VLOOKUP($F30,УЧАСТНИКИ!$A$2:$L$1105,3,FALSE)</f>
        <v>Колесов Кирилл</v>
      </c>
      <c r="C30" s="213" t="str">
        <f>VLOOKUP($F30,УЧАСТНИКИ!$A$2:$L$1105,4,FALSE)</f>
        <v>26.04.1998</v>
      </c>
      <c r="D30" s="97" t="str">
        <f>VLOOKUP($F30,УЧАСТНИКИ!$A$2:$L$1105,5,FALSE)</f>
        <v xml:space="preserve">Санкт-Петербург </v>
      </c>
      <c r="E30" s="214" t="str">
        <f>VLOOKUP($F30,УЧАСТНИКИ!$A$2:$L$1105,8,FALSE)</f>
        <v>МС</v>
      </c>
      <c r="F30" s="212" t="s">
        <v>75</v>
      </c>
      <c r="G30" s="212"/>
      <c r="H30" s="212"/>
      <c r="I30" s="212"/>
      <c r="J30" s="213" t="s">
        <v>121</v>
      </c>
    </row>
    <row r="31" spans="1:11" x14ac:dyDescent="0.2">
      <c r="A31" s="212" t="s">
        <v>37</v>
      </c>
      <c r="B31" s="95" t="str">
        <f>VLOOKUP($F31,УЧАСТНИКИ!$A$2:$L$1105,3,FALSE)</f>
        <v>Ткалич Ярослав</v>
      </c>
      <c r="C31" s="213" t="str">
        <f>VLOOKUP($F31,УЧАСТНИКИ!$A$2:$L$1105,4,FALSE)</f>
        <v>05.06.1996</v>
      </c>
      <c r="D31" s="97" t="str">
        <f>VLOOKUP($F31,УЧАСТНИКИ!$A$2:$L$1105,5,FALSE)</f>
        <v>Московская область Смоленская область</v>
      </c>
      <c r="E31" s="214" t="str">
        <f>VLOOKUP($F31,УЧАСТНИКИ!$A$2:$L$1105,8,FALSE)</f>
        <v>МС</v>
      </c>
      <c r="F31" s="212" t="s">
        <v>1220</v>
      </c>
      <c r="G31" s="212"/>
      <c r="H31" s="212"/>
      <c r="I31" s="212"/>
      <c r="J31" s="213" t="s">
        <v>121</v>
      </c>
    </row>
    <row r="32" spans="1:11" x14ac:dyDescent="0.2">
      <c r="A32" s="212" t="s">
        <v>38</v>
      </c>
      <c r="B32" s="95" t="str">
        <f>VLOOKUP($F32,УЧАСТНИКИ!$A$2:$L$1105,3,FALSE)</f>
        <v>Балыкин Антон</v>
      </c>
      <c r="C32" s="213" t="str">
        <f>VLOOKUP($F32,УЧАСТНИКИ!$A$2:$L$1105,4,FALSE)</f>
        <v>20.02.1996</v>
      </c>
      <c r="D32" s="97" t="str">
        <f>VLOOKUP($F32,УЧАСТНИКИ!$A$2:$L$1105,5,FALSE)</f>
        <v xml:space="preserve">Свердловская область </v>
      </c>
      <c r="E32" s="214" t="str">
        <f>VLOOKUP($F32,УЧАСТНИКИ!$A$2:$L$1105,8,FALSE)</f>
        <v>МС</v>
      </c>
      <c r="F32" s="212" t="s">
        <v>1172</v>
      </c>
      <c r="G32" s="212"/>
      <c r="H32" s="212"/>
      <c r="I32" s="212"/>
      <c r="J32" s="213"/>
    </row>
    <row r="33" spans="1:11" x14ac:dyDescent="0.2">
      <c r="A33" s="212" t="s">
        <v>39</v>
      </c>
      <c r="B33" s="95" t="str">
        <f>VLOOKUP($F33,УЧАСТНИКИ!$A$2:$L$1105,3,FALSE)</f>
        <v>Федотов Артём</v>
      </c>
      <c r="C33" s="213" t="str">
        <f>VLOOKUP($F33,УЧАСТНИКИ!$A$2:$L$1105,4,FALSE)</f>
        <v>12.11.1991</v>
      </c>
      <c r="D33" s="97" t="str">
        <f>VLOOKUP($F33,УЧАСТНИКИ!$A$2:$L$1105,5,FALSE)</f>
        <v xml:space="preserve">Ульяновская область </v>
      </c>
      <c r="E33" s="214" t="str">
        <f>VLOOKUP($F33,УЧАСТНИКИ!$A$2:$L$1105,8,FALSE)</f>
        <v>МС</v>
      </c>
      <c r="F33" s="212" t="s">
        <v>1091</v>
      </c>
      <c r="G33" s="212"/>
      <c r="H33" s="212"/>
      <c r="I33" s="212"/>
      <c r="J33" s="213" t="s">
        <v>121</v>
      </c>
    </row>
    <row r="34" spans="1:11" x14ac:dyDescent="0.2">
      <c r="A34" s="212" t="s">
        <v>40</v>
      </c>
      <c r="B34" s="95" t="str">
        <f>VLOOKUP($F34,УЧАСТНИКИ!$A$2:$L$1105,3,FALSE)</f>
        <v>Оленковичус Илья</v>
      </c>
      <c r="C34" s="213" t="str">
        <f>VLOOKUP($F34,УЧАСТНИКИ!$A$2:$L$1105,4,FALSE)</f>
        <v>28.12.1998</v>
      </c>
      <c r="D34" s="97" t="str">
        <f>VLOOKUP($F34,УЧАСТНИКИ!$A$2:$L$1105,5,FALSE)</f>
        <v xml:space="preserve">Санкт-Петербург </v>
      </c>
      <c r="E34" s="214" t="str">
        <f>VLOOKUP($F34,УЧАСТНИКИ!$A$2:$L$1105,8,FALSE)</f>
        <v>КМС</v>
      </c>
      <c r="F34" s="212" t="s">
        <v>1</v>
      </c>
      <c r="G34" s="212"/>
      <c r="H34" s="212"/>
      <c r="I34" s="212"/>
      <c r="J34" s="213" t="s">
        <v>121</v>
      </c>
    </row>
    <row r="35" spans="1:11" x14ac:dyDescent="0.2">
      <c r="A35" s="212">
        <v>8</v>
      </c>
      <c r="B35" s="95"/>
      <c r="C35" s="213"/>
      <c r="D35" s="97"/>
      <c r="E35" s="214"/>
      <c r="F35" s="212"/>
      <c r="G35" s="212"/>
      <c r="H35" s="212"/>
      <c r="I35" s="212"/>
      <c r="J35" s="213"/>
    </row>
    <row r="36" spans="1:11" x14ac:dyDescent="0.2">
      <c r="A36" s="221"/>
      <c r="B36" s="222" t="s">
        <v>44</v>
      </c>
      <c r="C36" s="223"/>
      <c r="D36" s="223"/>
      <c r="E36" s="223"/>
      <c r="F36" s="223"/>
      <c r="G36" s="223"/>
      <c r="H36" s="223"/>
      <c r="I36" s="223"/>
      <c r="J36" s="224"/>
      <c r="K36" s="23"/>
    </row>
    <row r="37" spans="1:11" x14ac:dyDescent="0.2">
      <c r="A37" s="212" t="s">
        <v>34</v>
      </c>
      <c r="B37" s="95"/>
      <c r="C37" s="213"/>
      <c r="D37" s="97"/>
      <c r="E37" s="214"/>
      <c r="F37" s="212"/>
      <c r="G37" s="212"/>
      <c r="H37" s="212"/>
      <c r="I37" s="212"/>
      <c r="J37" s="213"/>
      <c r="K37" s="23"/>
    </row>
    <row r="38" spans="1:11" x14ac:dyDescent="0.2">
      <c r="A38" s="212" t="s">
        <v>35</v>
      </c>
      <c r="B38" s="95" t="str">
        <f>VLOOKUP($F38,УЧАСТНИКИ!$A$2:$L$1105,3,FALSE)</f>
        <v>Проскурин Никита</v>
      </c>
      <c r="C38" s="213" t="str">
        <f>VLOOKUP($F38,УЧАСТНИКИ!$A$2:$L$1105,4,FALSE)</f>
        <v>14.06.1997</v>
      </c>
      <c r="D38" s="97" t="str">
        <f>VLOOKUP($F38,УЧАСТНИКИ!$A$2:$L$1105,5,FALSE)</f>
        <v xml:space="preserve">Курская область </v>
      </c>
      <c r="E38" s="214" t="str">
        <f>VLOOKUP($F38,УЧАСТНИКИ!$A$2:$L$1105,8,FALSE)</f>
        <v>КМС</v>
      </c>
      <c r="F38" s="212" t="s">
        <v>1242</v>
      </c>
      <c r="G38" s="212"/>
      <c r="H38" s="212"/>
      <c r="I38" s="212"/>
      <c r="J38" s="213" t="s">
        <v>121</v>
      </c>
      <c r="K38" s="23"/>
    </row>
    <row r="39" spans="1:11" x14ac:dyDescent="0.2">
      <c r="A39" s="212" t="s">
        <v>36</v>
      </c>
      <c r="B39" s="95" t="str">
        <f>VLOOKUP($F39,УЧАСТНИКИ!$A$2:$L$1105,3,FALSE)</f>
        <v>Галацков Андрей</v>
      </c>
      <c r="C39" s="213" t="str">
        <f>VLOOKUP($F39,УЧАСТНИКИ!$A$2:$L$1105,4,FALSE)</f>
        <v>13.02.1992</v>
      </c>
      <c r="D39" s="97" t="str">
        <f>VLOOKUP($F39,УЧАСТНИКИ!$A$2:$L$1105,5,FALSE)</f>
        <v xml:space="preserve">Ульяновская область </v>
      </c>
      <c r="E39" s="214" t="str">
        <f>VLOOKUP($F39,УЧАСТНИКИ!$A$2:$L$1105,8,FALSE)</f>
        <v>МС</v>
      </c>
      <c r="F39" s="212" t="s">
        <v>1088</v>
      </c>
      <c r="G39" s="212"/>
      <c r="H39" s="212"/>
      <c r="I39" s="212"/>
      <c r="J39" s="213"/>
      <c r="K39" s="23"/>
    </row>
    <row r="40" spans="1:11" x14ac:dyDescent="0.2">
      <c r="A40" s="212" t="s">
        <v>37</v>
      </c>
      <c r="B40" s="95" t="str">
        <f>VLOOKUP($F40,УЧАСТНИКИ!$A$2:$L$1105,3,FALSE)</f>
        <v>Федяев Максим</v>
      </c>
      <c r="C40" s="213" t="str">
        <f>VLOOKUP($F40,УЧАСТНИКИ!$A$2:$L$1105,4,FALSE)</f>
        <v>01.12.1997</v>
      </c>
      <c r="D40" s="97" t="str">
        <f>VLOOKUP($F40,УЧАСТНИКИ!$A$2:$L$1105,5,FALSE)</f>
        <v>Московская область Курская область</v>
      </c>
      <c r="E40" s="214" t="str">
        <f>VLOOKUP($F40,УЧАСТНИКИ!$A$2:$L$1105,8,FALSE)</f>
        <v>МСМК</v>
      </c>
      <c r="F40" s="212" t="s">
        <v>1222</v>
      </c>
      <c r="G40" s="212"/>
      <c r="H40" s="212"/>
      <c r="I40" s="212"/>
      <c r="J40" s="213"/>
      <c r="K40" s="23"/>
    </row>
    <row r="41" spans="1:11" x14ac:dyDescent="0.2">
      <c r="A41" s="212" t="s">
        <v>38</v>
      </c>
      <c r="B41" s="95" t="str">
        <f>VLOOKUP($F41,УЧАСТНИКИ!$A$2:$L$1105,3,FALSE)</f>
        <v>Филатов Михаил</v>
      </c>
      <c r="C41" s="213" t="str">
        <f>VLOOKUP($F41,УЧАСТНИКИ!$A$2:$L$1105,4,FALSE)</f>
        <v>01.07.1994</v>
      </c>
      <c r="D41" s="97" t="str">
        <f>VLOOKUP($F41,УЧАСТНИКИ!$A$2:$L$1105,5,FALSE)</f>
        <v xml:space="preserve">Санкт-Петербург </v>
      </c>
      <c r="E41" s="214" t="str">
        <f>VLOOKUP($F41,УЧАСТНИКИ!$A$2:$L$1105,8,FALSE)</f>
        <v>МС</v>
      </c>
      <c r="F41" s="212" t="s">
        <v>1204</v>
      </c>
      <c r="G41" s="212"/>
      <c r="H41" s="212"/>
      <c r="I41" s="212"/>
      <c r="J41" s="213"/>
      <c r="K41" s="23"/>
    </row>
    <row r="42" spans="1:11" x14ac:dyDescent="0.2">
      <c r="A42" s="212" t="s">
        <v>39</v>
      </c>
      <c r="B42" s="95" t="str">
        <f>VLOOKUP($F42,УЧАСТНИКИ!$A$2:$L$1105,3,FALSE)</f>
        <v>Рафилович Максим</v>
      </c>
      <c r="C42" s="213" t="str">
        <f>VLOOKUP($F42,УЧАСТНИКИ!$A$2:$L$1105,4,FALSE)</f>
        <v>07.12.1986</v>
      </c>
      <c r="D42" s="97" t="str">
        <f>VLOOKUP($F42,УЧАСТНИКИ!$A$2:$L$1105,5,FALSE)</f>
        <v>Санкт-Петербург Вологодская область</v>
      </c>
      <c r="E42" s="214" t="str">
        <f>VLOOKUP($F42,УЧАСТНИКИ!$A$2:$L$1105,8,FALSE)</f>
        <v>МС</v>
      </c>
      <c r="F42" s="212" t="s">
        <v>1199</v>
      </c>
      <c r="G42" s="212"/>
      <c r="H42" s="212"/>
      <c r="I42" s="212"/>
      <c r="J42" s="213"/>
      <c r="K42" s="23"/>
    </row>
    <row r="43" spans="1:11" x14ac:dyDescent="0.2">
      <c r="A43" s="212" t="s">
        <v>40</v>
      </c>
      <c r="B43" s="95" t="str">
        <f>VLOOKUP($F43,УЧАСТНИКИ!$A$2:$L$1105,3,FALSE)</f>
        <v>Лямин Кирилл</v>
      </c>
      <c r="C43" s="213" t="str">
        <f>VLOOKUP($F43,УЧАСТНИКИ!$A$2:$L$1105,4,FALSE)</f>
        <v>17.05.1996</v>
      </c>
      <c r="D43" s="97" t="str">
        <f>VLOOKUP($F43,УЧАСТНИКИ!$A$2:$L$1105,5,FALSE)</f>
        <v xml:space="preserve">Курская область </v>
      </c>
      <c r="E43" s="214" t="str">
        <f>VLOOKUP($F43,УЧАСТНИКИ!$A$2:$L$1105,8,FALSE)</f>
        <v>КМС</v>
      </c>
      <c r="F43" s="212" t="s">
        <v>1239</v>
      </c>
      <c r="G43" s="212"/>
      <c r="H43" s="212"/>
      <c r="I43" s="212"/>
      <c r="J43" s="213" t="s">
        <v>121</v>
      </c>
      <c r="K43" s="23"/>
    </row>
    <row r="44" spans="1:11" x14ac:dyDescent="0.2">
      <c r="A44" s="212">
        <v>8</v>
      </c>
      <c r="B44" s="95" t="str">
        <f>VLOOKUP($F44,УЧАСТНИКИ!$A$2:$L$1105,3,FALSE)</f>
        <v>Разумов Дмитрий</v>
      </c>
      <c r="C44" s="213" t="str">
        <f>VLOOKUP($F44,УЧАСТНИКИ!$A$2:$L$1105,4,FALSE)</f>
        <v>19.08.1999</v>
      </c>
      <c r="D44" s="97" t="str">
        <f>VLOOKUP($F44,УЧАСТНИКИ!$A$2:$L$1105,5,FALSE)</f>
        <v xml:space="preserve">Томская область </v>
      </c>
      <c r="E44" s="214" t="str">
        <f>VLOOKUP($F44,УЧАСТНИКИ!$A$2:$L$1105,8,FALSE)</f>
        <v>МС</v>
      </c>
      <c r="F44" s="212" t="s">
        <v>1142</v>
      </c>
      <c r="G44" s="212"/>
      <c r="H44" s="212"/>
      <c r="I44" s="212"/>
      <c r="J44" s="213" t="s">
        <v>121</v>
      </c>
      <c r="K44" s="23"/>
    </row>
    <row r="45" spans="1:11" hidden="1" x14ac:dyDescent="0.2">
      <c r="A45" s="221"/>
      <c r="B45" s="222" t="s">
        <v>53</v>
      </c>
      <c r="C45" s="223"/>
      <c r="D45" s="223"/>
      <c r="E45" s="223"/>
      <c r="F45" s="223"/>
      <c r="G45" s="223"/>
      <c r="H45" s="223"/>
      <c r="I45" s="223"/>
      <c r="J45" s="224"/>
      <c r="K45" s="23"/>
    </row>
    <row r="46" spans="1:11" hidden="1" x14ac:dyDescent="0.2">
      <c r="A46" s="212" t="s">
        <v>34</v>
      </c>
      <c r="B46" s="95" t="e">
        <f>VLOOKUP($F46,УЧАСТНИКИ!$A$2:$L$1105,3,FALSE)</f>
        <v>#N/A</v>
      </c>
      <c r="C46" s="213" t="e">
        <f>VLOOKUP($F46,УЧАСТНИКИ!$A$2:$L$1105,4,FALSE)</f>
        <v>#N/A</v>
      </c>
      <c r="D46" s="97" t="e">
        <f>VLOOKUP($F46,УЧАСТНИКИ!$A$2:$L$1105,5,FALSE)</f>
        <v>#N/A</v>
      </c>
      <c r="E46" s="214" t="e">
        <f>VLOOKUP($F46,УЧАСТНИКИ!$A$2:$L$1105,8,FALSE)</f>
        <v>#N/A</v>
      </c>
      <c r="F46" s="212"/>
      <c r="G46" s="212"/>
      <c r="H46" s="212"/>
      <c r="I46" s="212"/>
      <c r="J46" s="213" t="e">
        <f>VLOOKUP($F46,УЧАСТНИКИ!$A$2:$L$1105,9,FALSE)</f>
        <v>#N/A</v>
      </c>
      <c r="K46" s="23"/>
    </row>
    <row r="47" spans="1:11" hidden="1" x14ac:dyDescent="0.2">
      <c r="A47" s="212" t="s">
        <v>35</v>
      </c>
      <c r="B47" s="95" t="e">
        <f>VLOOKUP($F47,УЧАСТНИКИ!$A$2:$L$1105,3,FALSE)</f>
        <v>#N/A</v>
      </c>
      <c r="C47" s="213" t="e">
        <f>VLOOKUP($F47,УЧАСТНИКИ!$A$2:$L$1105,4,FALSE)</f>
        <v>#N/A</v>
      </c>
      <c r="D47" s="97" t="e">
        <f>VLOOKUP($F47,УЧАСТНИКИ!$A$2:$L$1105,5,FALSE)</f>
        <v>#N/A</v>
      </c>
      <c r="E47" s="214" t="e">
        <f>VLOOKUP($F47,УЧАСТНИКИ!$A$2:$L$1105,8,FALSE)</f>
        <v>#N/A</v>
      </c>
      <c r="F47" s="212"/>
      <c r="G47" s="212"/>
      <c r="H47" s="212"/>
      <c r="I47" s="212"/>
      <c r="J47" s="213" t="e">
        <f>VLOOKUP($F47,УЧАСТНИКИ!$A$2:$L$1105,9,FALSE)</f>
        <v>#N/A</v>
      </c>
      <c r="K47" s="23"/>
    </row>
    <row r="48" spans="1:11" hidden="1" x14ac:dyDescent="0.2">
      <c r="A48" s="212" t="s">
        <v>36</v>
      </c>
      <c r="B48" s="95" t="e">
        <f>VLOOKUP($F48,УЧАСТНИКИ!$A$2:$L$1105,3,FALSE)</f>
        <v>#N/A</v>
      </c>
      <c r="C48" s="213" t="e">
        <f>VLOOKUP($F48,УЧАСТНИКИ!$A$2:$L$1105,4,FALSE)</f>
        <v>#N/A</v>
      </c>
      <c r="D48" s="97" t="e">
        <f>VLOOKUP($F48,УЧАСТНИКИ!$A$2:$L$1105,5,FALSE)</f>
        <v>#N/A</v>
      </c>
      <c r="E48" s="214" t="e">
        <f>VLOOKUP($F48,УЧАСТНИКИ!$A$2:$L$1105,8,FALSE)</f>
        <v>#N/A</v>
      </c>
      <c r="F48" s="212"/>
      <c r="G48" s="212"/>
      <c r="H48" s="212"/>
      <c r="I48" s="212"/>
      <c r="J48" s="213" t="e">
        <f>VLOOKUP($F48,УЧАСТНИКИ!$A$2:$L$1105,9,FALSE)</f>
        <v>#N/A</v>
      </c>
      <c r="K48" s="23"/>
    </row>
    <row r="49" spans="1:11" hidden="1" x14ac:dyDescent="0.2">
      <c r="A49" s="212" t="s">
        <v>37</v>
      </c>
      <c r="B49" s="95" t="e">
        <f>VLOOKUP($F49,УЧАСТНИКИ!$A$2:$L$1105,3,FALSE)</f>
        <v>#N/A</v>
      </c>
      <c r="C49" s="213" t="e">
        <f>VLOOKUP($F49,УЧАСТНИКИ!$A$2:$L$1105,4,FALSE)</f>
        <v>#N/A</v>
      </c>
      <c r="D49" s="97" t="e">
        <f>VLOOKUP($F49,УЧАСТНИКИ!$A$2:$L$1105,5,FALSE)</f>
        <v>#N/A</v>
      </c>
      <c r="E49" s="214" t="e">
        <f>VLOOKUP($F49,УЧАСТНИКИ!$A$2:$L$1105,8,FALSE)</f>
        <v>#N/A</v>
      </c>
      <c r="F49" s="212"/>
      <c r="G49" s="212"/>
      <c r="H49" s="212"/>
      <c r="I49" s="212"/>
      <c r="J49" s="213" t="e">
        <f>VLOOKUP($F49,УЧАСТНИКИ!$A$2:$L$1105,9,FALSE)</f>
        <v>#N/A</v>
      </c>
      <c r="K49" s="23"/>
    </row>
    <row r="50" spans="1:11" hidden="1" x14ac:dyDescent="0.2">
      <c r="A50" s="212" t="s">
        <v>38</v>
      </c>
      <c r="B50" s="95" t="e">
        <f>VLOOKUP($F50,УЧАСТНИКИ!$A$2:$L$1105,3,FALSE)</f>
        <v>#N/A</v>
      </c>
      <c r="C50" s="213" t="e">
        <f>VLOOKUP($F50,УЧАСТНИКИ!$A$2:$L$1105,4,FALSE)</f>
        <v>#N/A</v>
      </c>
      <c r="D50" s="97" t="e">
        <f>VLOOKUP($F50,УЧАСТНИКИ!$A$2:$L$1105,5,FALSE)</f>
        <v>#N/A</v>
      </c>
      <c r="E50" s="214" t="e">
        <f>VLOOKUP($F50,УЧАСТНИКИ!$A$2:$L$1105,8,FALSE)</f>
        <v>#N/A</v>
      </c>
      <c r="F50" s="212"/>
      <c r="G50" s="212"/>
      <c r="H50" s="212"/>
      <c r="I50" s="212"/>
      <c r="J50" s="213" t="e">
        <f>VLOOKUP($F50,УЧАСТНИКИ!$A$2:$L$1105,9,FALSE)</f>
        <v>#N/A</v>
      </c>
      <c r="K50" s="23"/>
    </row>
    <row r="51" spans="1:11" hidden="1" x14ac:dyDescent="0.2">
      <c r="A51" s="212" t="s">
        <v>39</v>
      </c>
      <c r="B51" s="95" t="e">
        <f>VLOOKUP($F51,УЧАСТНИКИ!$A$2:$L$1105,3,FALSE)</f>
        <v>#N/A</v>
      </c>
      <c r="C51" s="213" t="e">
        <f>VLOOKUP($F51,УЧАСТНИКИ!$A$2:$L$1105,4,FALSE)</f>
        <v>#N/A</v>
      </c>
      <c r="D51" s="97" t="e">
        <f>VLOOKUP($F51,УЧАСТНИКИ!$A$2:$L$1105,5,FALSE)</f>
        <v>#N/A</v>
      </c>
      <c r="E51" s="214" t="e">
        <f>VLOOKUP($F51,УЧАСТНИКИ!$A$2:$L$1105,8,FALSE)</f>
        <v>#N/A</v>
      </c>
      <c r="F51" s="212"/>
      <c r="G51" s="212"/>
      <c r="H51" s="212"/>
      <c r="I51" s="212"/>
      <c r="J51" s="213" t="e">
        <f>VLOOKUP($F51,УЧАСТНИКИ!$A$2:$L$1105,9,FALSE)</f>
        <v>#N/A</v>
      </c>
      <c r="K51" s="23"/>
    </row>
    <row r="52" spans="1:11" hidden="1" x14ac:dyDescent="0.2">
      <c r="A52" s="212" t="s">
        <v>40</v>
      </c>
      <c r="B52" s="95" t="e">
        <f>VLOOKUP($F52,УЧАСТНИКИ!$A$2:$L$1105,3,FALSE)</f>
        <v>#N/A</v>
      </c>
      <c r="C52" s="213" t="e">
        <f>VLOOKUP($F52,УЧАСТНИКИ!$A$2:$L$1105,4,FALSE)</f>
        <v>#N/A</v>
      </c>
      <c r="D52" s="97" t="e">
        <f>VLOOKUP($F52,УЧАСТНИКИ!$A$2:$L$1105,5,FALSE)</f>
        <v>#N/A</v>
      </c>
      <c r="E52" s="214" t="e">
        <f>VLOOKUP($F52,УЧАСТНИКИ!$A$2:$L$1105,8,FALSE)</f>
        <v>#N/A</v>
      </c>
      <c r="F52" s="212"/>
      <c r="G52" s="212"/>
      <c r="H52" s="212"/>
      <c r="I52" s="212"/>
      <c r="J52" s="213" t="e">
        <f>VLOOKUP($F52,УЧАСТНИКИ!$A$2:$L$1105,9,FALSE)</f>
        <v>#N/A</v>
      </c>
      <c r="K52" s="23"/>
    </row>
    <row r="53" spans="1:11" hidden="1" x14ac:dyDescent="0.2">
      <c r="A53" s="212">
        <v>8</v>
      </c>
      <c r="B53" s="95" t="e">
        <f>VLOOKUP($F53,УЧАСТНИКИ!$A$2:$L$1105,3,FALSE)</f>
        <v>#N/A</v>
      </c>
      <c r="C53" s="213" t="e">
        <f>VLOOKUP($F53,УЧАСТНИКИ!$A$2:$L$1105,4,FALSE)</f>
        <v>#N/A</v>
      </c>
      <c r="D53" s="97" t="e">
        <f>VLOOKUP($F53,УЧАСТНИКИ!$A$2:$L$1105,5,FALSE)</f>
        <v>#N/A</v>
      </c>
      <c r="E53" s="214" t="e">
        <f>VLOOKUP($F53,УЧАСТНИКИ!$A$2:$L$1105,8,FALSE)</f>
        <v>#N/A</v>
      </c>
      <c r="F53" s="212"/>
      <c r="G53" s="212"/>
      <c r="H53" s="212"/>
      <c r="I53" s="212"/>
      <c r="J53" s="213" t="e">
        <f>VLOOKUP($F53,УЧАСТНИКИ!$A$2:$L$1105,9,FALSE)</f>
        <v>#N/A</v>
      </c>
      <c r="K53" s="23"/>
    </row>
    <row r="54" spans="1:11" hidden="1" x14ac:dyDescent="0.2">
      <c r="A54" s="221"/>
      <c r="B54" s="222" t="s">
        <v>23</v>
      </c>
      <c r="C54" s="223"/>
      <c r="D54" s="223"/>
      <c r="E54" s="223"/>
      <c r="F54" s="223"/>
      <c r="G54" s="223"/>
      <c r="H54" s="223"/>
      <c r="I54" s="223"/>
      <c r="J54" s="224"/>
      <c r="K54" s="23"/>
    </row>
    <row r="55" spans="1:11" hidden="1" x14ac:dyDescent="0.2">
      <c r="A55" s="212" t="s">
        <v>34</v>
      </c>
      <c r="B55" s="95" t="e">
        <f>VLOOKUP($F55,УЧАСТНИКИ!$A$2:$L$1105,3,FALSE)</f>
        <v>#N/A</v>
      </c>
      <c r="C55" s="213" t="e">
        <f>VLOOKUP($F55,УЧАСТНИКИ!$A$2:$L$1105,4,FALSE)</f>
        <v>#N/A</v>
      </c>
      <c r="D55" s="97" t="e">
        <f>VLOOKUP($F55,УЧАСТНИКИ!$A$2:$L$1105,5,FALSE)</f>
        <v>#N/A</v>
      </c>
      <c r="E55" s="214" t="e">
        <f>VLOOKUP($F55,УЧАСТНИКИ!$A$2:$L$1105,8,FALSE)</f>
        <v>#N/A</v>
      </c>
      <c r="F55" s="212"/>
      <c r="G55" s="212"/>
      <c r="H55" s="212"/>
      <c r="I55" s="212"/>
      <c r="J55" s="213" t="e">
        <f>VLOOKUP($F55,УЧАСТНИКИ!$A$2:$L$1105,9,FALSE)</f>
        <v>#N/A</v>
      </c>
      <c r="K55" s="23"/>
    </row>
    <row r="56" spans="1:11" hidden="1" x14ac:dyDescent="0.2">
      <c r="A56" s="212" t="s">
        <v>35</v>
      </c>
      <c r="B56" s="95" t="e">
        <f>VLOOKUP($F56,УЧАСТНИКИ!$A$2:$L$1105,3,FALSE)</f>
        <v>#N/A</v>
      </c>
      <c r="C56" s="213" t="e">
        <f>VLOOKUP($F56,УЧАСТНИКИ!$A$2:$L$1105,4,FALSE)</f>
        <v>#N/A</v>
      </c>
      <c r="D56" s="97" t="e">
        <f>VLOOKUP($F56,УЧАСТНИКИ!$A$2:$L$1105,5,FALSE)</f>
        <v>#N/A</v>
      </c>
      <c r="E56" s="214" t="e">
        <f>VLOOKUP($F56,УЧАСТНИКИ!$A$2:$L$1105,8,FALSE)</f>
        <v>#N/A</v>
      </c>
      <c r="F56" s="212"/>
      <c r="G56" s="212"/>
      <c r="H56" s="212"/>
      <c r="I56" s="212"/>
      <c r="J56" s="213" t="e">
        <f>VLOOKUP($F56,УЧАСТНИКИ!$A$2:$L$1105,9,FALSE)</f>
        <v>#N/A</v>
      </c>
      <c r="K56" s="23"/>
    </row>
    <row r="57" spans="1:11" hidden="1" x14ac:dyDescent="0.2">
      <c r="A57" s="212" t="s">
        <v>36</v>
      </c>
      <c r="B57" s="95" t="e">
        <f>VLOOKUP($F57,УЧАСТНИКИ!$A$2:$L$1105,3,FALSE)</f>
        <v>#N/A</v>
      </c>
      <c r="C57" s="213" t="e">
        <f>VLOOKUP($F57,УЧАСТНИКИ!$A$2:$L$1105,4,FALSE)</f>
        <v>#N/A</v>
      </c>
      <c r="D57" s="97" t="e">
        <f>VLOOKUP($F57,УЧАСТНИКИ!$A$2:$L$1105,5,FALSE)</f>
        <v>#N/A</v>
      </c>
      <c r="E57" s="214" t="e">
        <f>VLOOKUP($F57,УЧАСТНИКИ!$A$2:$L$1105,8,FALSE)</f>
        <v>#N/A</v>
      </c>
      <c r="F57" s="212"/>
      <c r="G57" s="212"/>
      <c r="H57" s="212"/>
      <c r="I57" s="212"/>
      <c r="J57" s="213" t="e">
        <f>VLOOKUP($F57,УЧАСТНИКИ!$A$2:$L$1105,9,FALSE)</f>
        <v>#N/A</v>
      </c>
      <c r="K57" s="23"/>
    </row>
    <row r="58" spans="1:11" hidden="1" x14ac:dyDescent="0.2">
      <c r="A58" s="212" t="s">
        <v>37</v>
      </c>
      <c r="B58" s="95" t="e">
        <f>VLOOKUP($F58,УЧАСТНИКИ!$A$2:$L$1105,3,FALSE)</f>
        <v>#N/A</v>
      </c>
      <c r="C58" s="213" t="e">
        <f>VLOOKUP($F58,УЧАСТНИКИ!$A$2:$L$1105,4,FALSE)</f>
        <v>#N/A</v>
      </c>
      <c r="D58" s="97" t="e">
        <f>VLOOKUP($F58,УЧАСТНИКИ!$A$2:$L$1105,5,FALSE)</f>
        <v>#N/A</v>
      </c>
      <c r="E58" s="214" t="e">
        <f>VLOOKUP($F58,УЧАСТНИКИ!$A$2:$L$1105,8,FALSE)</f>
        <v>#N/A</v>
      </c>
      <c r="F58" s="212"/>
      <c r="G58" s="212"/>
      <c r="H58" s="212"/>
      <c r="I58" s="212"/>
      <c r="J58" s="213" t="e">
        <f>VLOOKUP($F58,УЧАСТНИКИ!$A$2:$L$1105,9,FALSE)</f>
        <v>#N/A</v>
      </c>
      <c r="K58" s="23"/>
    </row>
    <row r="59" spans="1:11" hidden="1" x14ac:dyDescent="0.2">
      <c r="A59" s="212" t="s">
        <v>38</v>
      </c>
      <c r="B59" s="95" t="e">
        <f>VLOOKUP($F59,УЧАСТНИКИ!$A$2:$L$1105,3,FALSE)</f>
        <v>#N/A</v>
      </c>
      <c r="C59" s="213" t="e">
        <f>VLOOKUP($F59,УЧАСТНИКИ!$A$2:$L$1105,4,FALSE)</f>
        <v>#N/A</v>
      </c>
      <c r="D59" s="97" t="e">
        <f>VLOOKUP($F59,УЧАСТНИКИ!$A$2:$L$1105,5,FALSE)</f>
        <v>#N/A</v>
      </c>
      <c r="E59" s="214" t="e">
        <f>VLOOKUP($F59,УЧАСТНИКИ!$A$2:$L$1105,8,FALSE)</f>
        <v>#N/A</v>
      </c>
      <c r="F59" s="212"/>
      <c r="G59" s="212"/>
      <c r="H59" s="212"/>
      <c r="I59" s="212"/>
      <c r="J59" s="213" t="e">
        <f>VLOOKUP($F59,УЧАСТНИКИ!$A$2:$L$1105,9,FALSE)</f>
        <v>#N/A</v>
      </c>
      <c r="K59" s="23"/>
    </row>
    <row r="60" spans="1:11" hidden="1" x14ac:dyDescent="0.2">
      <c r="A60" s="212" t="s">
        <v>39</v>
      </c>
      <c r="B60" s="95" t="e">
        <f>VLOOKUP($F60,УЧАСТНИКИ!$A$2:$L$1105,3,FALSE)</f>
        <v>#N/A</v>
      </c>
      <c r="C60" s="213" t="e">
        <f>VLOOKUP($F60,УЧАСТНИКИ!$A$2:$L$1105,4,FALSE)</f>
        <v>#N/A</v>
      </c>
      <c r="D60" s="97" t="e">
        <f>VLOOKUP($F60,УЧАСТНИКИ!$A$2:$L$1105,5,FALSE)</f>
        <v>#N/A</v>
      </c>
      <c r="E60" s="214" t="e">
        <f>VLOOKUP($F60,УЧАСТНИКИ!$A$2:$L$1105,8,FALSE)</f>
        <v>#N/A</v>
      </c>
      <c r="F60" s="212"/>
      <c r="G60" s="212"/>
      <c r="H60" s="212"/>
      <c r="I60" s="212"/>
      <c r="J60" s="213" t="e">
        <f>VLOOKUP($F60,УЧАСТНИКИ!$A$2:$L$1105,9,FALSE)</f>
        <v>#N/A</v>
      </c>
      <c r="K60" s="23"/>
    </row>
    <row r="61" spans="1:11" hidden="1" x14ac:dyDescent="0.2">
      <c r="A61" s="212" t="s">
        <v>40</v>
      </c>
      <c r="B61" s="95" t="e">
        <f>VLOOKUP($F61,УЧАСТНИКИ!$A$2:$L$1105,3,FALSE)</f>
        <v>#N/A</v>
      </c>
      <c r="C61" s="213" t="e">
        <f>VLOOKUP($F61,УЧАСТНИКИ!$A$2:$L$1105,4,FALSE)</f>
        <v>#N/A</v>
      </c>
      <c r="D61" s="97" t="e">
        <f>VLOOKUP($F61,УЧАСТНИКИ!$A$2:$L$1105,5,FALSE)</f>
        <v>#N/A</v>
      </c>
      <c r="E61" s="214" t="e">
        <f>VLOOKUP($F61,УЧАСТНИКИ!$A$2:$L$1105,8,FALSE)</f>
        <v>#N/A</v>
      </c>
      <c r="F61" s="212"/>
      <c r="G61" s="212"/>
      <c r="H61" s="212"/>
      <c r="I61" s="212"/>
      <c r="J61" s="213" t="e">
        <f>VLOOKUP($F61,УЧАСТНИКИ!$A$2:$L$1105,9,FALSE)</f>
        <v>#N/A</v>
      </c>
      <c r="K61" s="23"/>
    </row>
    <row r="62" spans="1:11" hidden="1" x14ac:dyDescent="0.2">
      <c r="A62" s="212">
        <v>8</v>
      </c>
      <c r="B62" s="95" t="e">
        <f>VLOOKUP($F62,УЧАСТНИКИ!$A$2:$L$1105,3,FALSE)</f>
        <v>#N/A</v>
      </c>
      <c r="C62" s="213" t="e">
        <f>VLOOKUP($F62,УЧАСТНИКИ!$A$2:$L$1105,4,FALSE)</f>
        <v>#N/A</v>
      </c>
      <c r="D62" s="97" t="e">
        <f>VLOOKUP($F62,УЧАСТНИКИ!$A$2:$L$1105,5,FALSE)</f>
        <v>#N/A</v>
      </c>
      <c r="E62" s="214" t="e">
        <f>VLOOKUP($F62,УЧАСТНИКИ!$A$2:$L$1105,8,FALSE)</f>
        <v>#N/A</v>
      </c>
      <c r="F62" s="212"/>
      <c r="G62" s="212"/>
      <c r="H62" s="212"/>
      <c r="I62" s="212"/>
      <c r="J62" s="213" t="e">
        <f>VLOOKUP($F62,УЧАСТНИКИ!$A$2:$L$1105,9,FALSE)</f>
        <v>#N/A</v>
      </c>
      <c r="K62" s="23"/>
    </row>
    <row r="63" spans="1:11" hidden="1" x14ac:dyDescent="0.2">
      <c r="A63" s="221"/>
      <c r="B63" s="222" t="s">
        <v>0</v>
      </c>
      <c r="C63" s="223"/>
      <c r="D63" s="223"/>
      <c r="E63" s="223"/>
      <c r="F63" s="223"/>
      <c r="G63" s="223"/>
      <c r="H63" s="223"/>
      <c r="I63" s="223"/>
      <c r="J63" s="224"/>
      <c r="K63" s="23"/>
    </row>
    <row r="64" spans="1:11" hidden="1" x14ac:dyDescent="0.2">
      <c r="A64" s="212" t="s">
        <v>34</v>
      </c>
      <c r="B64" s="95" t="e">
        <f>VLOOKUP($F64,УЧАСТНИКИ!$A$2:$L$1105,3,FALSE)</f>
        <v>#N/A</v>
      </c>
      <c r="C64" s="213" t="e">
        <f>VLOOKUP($F64,УЧАСТНИКИ!$A$2:$L$1105,4,FALSE)</f>
        <v>#N/A</v>
      </c>
      <c r="D64" s="97" t="e">
        <f>VLOOKUP($F64,УЧАСТНИКИ!$A$2:$L$1105,5,FALSE)</f>
        <v>#N/A</v>
      </c>
      <c r="E64" s="214" t="e">
        <f>VLOOKUP($F64,УЧАСТНИКИ!$A$2:$L$1105,8,FALSE)</f>
        <v>#N/A</v>
      </c>
      <c r="F64" s="212"/>
      <c r="G64" s="212"/>
      <c r="H64" s="212"/>
      <c r="I64" s="212"/>
      <c r="J64" s="213" t="e">
        <f>VLOOKUP($F64,УЧАСТНИКИ!$A$2:$L$1105,9,FALSE)</f>
        <v>#N/A</v>
      </c>
      <c r="K64" s="23"/>
    </row>
    <row r="65" spans="1:12" hidden="1" x14ac:dyDescent="0.2">
      <c r="A65" s="212" t="s">
        <v>35</v>
      </c>
      <c r="B65" s="95" t="e">
        <f>VLOOKUP($F65,УЧАСТНИКИ!$A$2:$L$1105,3,FALSE)</f>
        <v>#N/A</v>
      </c>
      <c r="C65" s="213" t="e">
        <f>VLOOKUP($F65,УЧАСТНИКИ!$A$2:$L$1105,4,FALSE)</f>
        <v>#N/A</v>
      </c>
      <c r="D65" s="97" t="e">
        <f>VLOOKUP($F65,УЧАСТНИКИ!$A$2:$L$1105,5,FALSE)</f>
        <v>#N/A</v>
      </c>
      <c r="E65" s="214" t="e">
        <f>VLOOKUP($F65,УЧАСТНИКИ!$A$2:$L$1105,8,FALSE)</f>
        <v>#N/A</v>
      </c>
      <c r="F65" s="212"/>
      <c r="G65" s="212"/>
      <c r="H65" s="212"/>
      <c r="I65" s="212"/>
      <c r="J65" s="213" t="e">
        <f>VLOOKUP($F65,УЧАСТНИКИ!$A$2:$L$1105,9,FALSE)</f>
        <v>#N/A</v>
      </c>
      <c r="K65" s="23"/>
    </row>
    <row r="66" spans="1:12" hidden="1" x14ac:dyDescent="0.2">
      <c r="A66" s="212" t="s">
        <v>36</v>
      </c>
      <c r="B66" s="95" t="e">
        <f>VLOOKUP($F66,УЧАСТНИКИ!$A$2:$L$1105,3,FALSE)</f>
        <v>#N/A</v>
      </c>
      <c r="C66" s="213" t="e">
        <f>VLOOKUP($F66,УЧАСТНИКИ!$A$2:$L$1105,4,FALSE)</f>
        <v>#N/A</v>
      </c>
      <c r="D66" s="97" t="e">
        <f>VLOOKUP($F66,УЧАСТНИКИ!$A$2:$L$1105,5,FALSE)</f>
        <v>#N/A</v>
      </c>
      <c r="E66" s="214" t="e">
        <f>VLOOKUP($F66,УЧАСТНИКИ!$A$2:$L$1105,8,FALSE)</f>
        <v>#N/A</v>
      </c>
      <c r="F66" s="212"/>
      <c r="G66" s="212"/>
      <c r="H66" s="212"/>
      <c r="I66" s="212"/>
      <c r="J66" s="213" t="e">
        <f>VLOOKUP($F66,УЧАСТНИКИ!$A$2:$L$1105,9,FALSE)</f>
        <v>#N/A</v>
      </c>
      <c r="K66" s="23"/>
    </row>
    <row r="67" spans="1:12" hidden="1" x14ac:dyDescent="0.2">
      <c r="A67" s="212" t="s">
        <v>37</v>
      </c>
      <c r="B67" s="95" t="e">
        <f>VLOOKUP($F67,УЧАСТНИКИ!$A$2:$L$1105,3,FALSE)</f>
        <v>#N/A</v>
      </c>
      <c r="C67" s="213" t="e">
        <f>VLOOKUP($F67,УЧАСТНИКИ!$A$2:$L$1105,4,FALSE)</f>
        <v>#N/A</v>
      </c>
      <c r="D67" s="97" t="e">
        <f>VLOOKUP($F67,УЧАСТНИКИ!$A$2:$L$1105,5,FALSE)</f>
        <v>#N/A</v>
      </c>
      <c r="E67" s="214" t="e">
        <f>VLOOKUP($F67,УЧАСТНИКИ!$A$2:$L$1105,8,FALSE)</f>
        <v>#N/A</v>
      </c>
      <c r="F67" s="212"/>
      <c r="G67" s="212"/>
      <c r="H67" s="212"/>
      <c r="I67" s="212"/>
      <c r="J67" s="213" t="e">
        <f>VLOOKUP($F67,УЧАСТНИКИ!$A$2:$L$1105,9,FALSE)</f>
        <v>#N/A</v>
      </c>
      <c r="K67" s="23"/>
    </row>
    <row r="68" spans="1:12" hidden="1" x14ac:dyDescent="0.2">
      <c r="A68" s="212" t="s">
        <v>38</v>
      </c>
      <c r="B68" s="95" t="e">
        <f>VLOOKUP($F68,УЧАСТНИКИ!$A$2:$L$1105,3,FALSE)</f>
        <v>#N/A</v>
      </c>
      <c r="C68" s="213" t="e">
        <f>VLOOKUP($F68,УЧАСТНИКИ!$A$2:$L$1105,4,FALSE)</f>
        <v>#N/A</v>
      </c>
      <c r="D68" s="97" t="e">
        <f>VLOOKUP($F68,УЧАСТНИКИ!$A$2:$L$1105,5,FALSE)</f>
        <v>#N/A</v>
      </c>
      <c r="E68" s="214" t="e">
        <f>VLOOKUP($F68,УЧАСТНИКИ!$A$2:$L$1105,8,FALSE)</f>
        <v>#N/A</v>
      </c>
      <c r="F68" s="212"/>
      <c r="G68" s="212"/>
      <c r="H68" s="212"/>
      <c r="I68" s="212"/>
      <c r="J68" s="213" t="e">
        <f>VLOOKUP($F68,УЧАСТНИКИ!$A$2:$L$1105,9,FALSE)</f>
        <v>#N/A</v>
      </c>
      <c r="K68" s="23"/>
    </row>
    <row r="69" spans="1:12" hidden="1" x14ac:dyDescent="0.2">
      <c r="A69" s="212" t="s">
        <v>39</v>
      </c>
      <c r="B69" s="95" t="e">
        <f>VLOOKUP($F69,УЧАСТНИКИ!$A$2:$L$1105,3,FALSE)</f>
        <v>#N/A</v>
      </c>
      <c r="C69" s="213" t="e">
        <f>VLOOKUP($F69,УЧАСТНИКИ!$A$2:$L$1105,4,FALSE)</f>
        <v>#N/A</v>
      </c>
      <c r="D69" s="97" t="e">
        <f>VLOOKUP($F69,УЧАСТНИКИ!$A$2:$L$1105,5,FALSE)</f>
        <v>#N/A</v>
      </c>
      <c r="E69" s="214" t="e">
        <f>VLOOKUP($F69,УЧАСТНИКИ!$A$2:$L$1105,8,FALSE)</f>
        <v>#N/A</v>
      </c>
      <c r="F69" s="212"/>
      <c r="G69" s="212"/>
      <c r="H69" s="212"/>
      <c r="I69" s="212"/>
      <c r="J69" s="213" t="e">
        <f>VLOOKUP($F69,УЧАСТНИКИ!$A$2:$L$1105,9,FALSE)</f>
        <v>#N/A</v>
      </c>
      <c r="K69" s="23"/>
    </row>
    <row r="70" spans="1:12" hidden="1" x14ac:dyDescent="0.2">
      <c r="A70" s="212" t="s">
        <v>40</v>
      </c>
      <c r="B70" s="95" t="e">
        <f>VLOOKUP($F70,УЧАСТНИКИ!$A$2:$L$1105,3,FALSE)</f>
        <v>#N/A</v>
      </c>
      <c r="C70" s="213" t="e">
        <f>VLOOKUP($F70,УЧАСТНИКИ!$A$2:$L$1105,4,FALSE)</f>
        <v>#N/A</v>
      </c>
      <c r="D70" s="97" t="e">
        <f>VLOOKUP($F70,УЧАСТНИКИ!$A$2:$L$1105,5,FALSE)</f>
        <v>#N/A</v>
      </c>
      <c r="E70" s="214" t="e">
        <f>VLOOKUP($F70,УЧАСТНИКИ!$A$2:$L$1105,8,FALSE)</f>
        <v>#N/A</v>
      </c>
      <c r="F70" s="212"/>
      <c r="G70" s="212"/>
      <c r="H70" s="212"/>
      <c r="I70" s="212"/>
      <c r="J70" s="213" t="e">
        <f>VLOOKUP($F70,УЧАСТНИКИ!$A$2:$L$1105,9,FALSE)</f>
        <v>#N/A</v>
      </c>
      <c r="K70" s="23"/>
    </row>
    <row r="71" spans="1:12" hidden="1" x14ac:dyDescent="0.2">
      <c r="A71" s="212">
        <v>8</v>
      </c>
      <c r="B71" s="95" t="e">
        <f>VLOOKUP($F71,УЧАСТНИКИ!$A$2:$L$1105,3,FALSE)</f>
        <v>#N/A</v>
      </c>
      <c r="C71" s="213" t="e">
        <f>VLOOKUP($F71,УЧАСТНИКИ!$A$2:$L$1105,4,FALSE)</f>
        <v>#N/A</v>
      </c>
      <c r="D71" s="97" t="e">
        <f>VLOOKUP($F71,УЧАСТНИКИ!$A$2:$L$1105,5,FALSE)</f>
        <v>#N/A</v>
      </c>
      <c r="E71" s="214" t="e">
        <f>VLOOKUP($F71,УЧАСТНИКИ!$A$2:$L$1105,8,FALSE)</f>
        <v>#N/A</v>
      </c>
      <c r="F71" s="212"/>
      <c r="G71" s="212"/>
      <c r="H71" s="212"/>
      <c r="I71" s="212"/>
      <c r="J71" s="213" t="e">
        <f>VLOOKUP($F71,УЧАСТНИКИ!$A$2:$L$1105,9,FALSE)</f>
        <v>#N/A</v>
      </c>
      <c r="K71" s="23"/>
    </row>
    <row r="72" spans="1:12" ht="15.75" customHeight="1" x14ac:dyDescent="0.2">
      <c r="A72" s="29"/>
      <c r="B72" s="85"/>
      <c r="C72" s="86"/>
      <c r="D72" s="118"/>
      <c r="E72" s="118"/>
      <c r="F72" s="29"/>
      <c r="G72" s="29"/>
      <c r="H72" s="29"/>
      <c r="I72" s="29"/>
      <c r="J72" s="29"/>
      <c r="K72" s="86"/>
      <c r="L72" s="23"/>
    </row>
    <row r="73" spans="1:12" x14ac:dyDescent="0.2">
      <c r="L73" s="23"/>
    </row>
    <row r="74" spans="1:12" ht="15.75" x14ac:dyDescent="0.25">
      <c r="A74" s="248" t="s">
        <v>55</v>
      </c>
      <c r="B74" s="87"/>
      <c r="D74" s="205" t="s">
        <v>178</v>
      </c>
      <c r="E74" s="248"/>
      <c r="G74" s="29"/>
      <c r="I74" s="119"/>
      <c r="K74" s="23"/>
      <c r="L74" s="23"/>
    </row>
    <row r="75" spans="1:12" ht="15.75" x14ac:dyDescent="0.25">
      <c r="A75" s="248" t="s">
        <v>51</v>
      </c>
      <c r="D75" s="205" t="s">
        <v>1267</v>
      </c>
      <c r="L75" s="23"/>
    </row>
    <row r="76" spans="1:12" ht="15.75" x14ac:dyDescent="0.25">
      <c r="A76" s="282" t="s">
        <v>52</v>
      </c>
      <c r="B76" s="282"/>
      <c r="D76" s="205" t="s">
        <v>1268</v>
      </c>
      <c r="L76" s="23"/>
    </row>
    <row r="77" spans="1:12" ht="15.75" x14ac:dyDescent="0.25">
      <c r="A77" s="282"/>
      <c r="B77" s="282"/>
      <c r="L77" s="23"/>
    </row>
    <row r="78" spans="1:12" ht="15.75" customHeight="1" x14ac:dyDescent="0.2">
      <c r="A78" s="29"/>
      <c r="B78" s="120"/>
      <c r="C78" s="121"/>
      <c r="D78" s="122"/>
      <c r="E78" s="122"/>
      <c r="F78" s="29"/>
      <c r="G78" s="29"/>
      <c r="H78" s="29"/>
      <c r="I78" s="29"/>
      <c r="J78" s="29"/>
      <c r="K78" s="121"/>
    </row>
    <row r="79" spans="1:12" ht="15.75" customHeight="1" x14ac:dyDescent="0.2">
      <c r="A79" s="29"/>
      <c r="B79" s="120"/>
      <c r="C79" s="121"/>
      <c r="D79" s="122"/>
      <c r="E79" s="122"/>
      <c r="F79" s="29"/>
      <c r="G79" s="29"/>
      <c r="H79" s="29"/>
      <c r="I79" s="29"/>
      <c r="J79" s="29"/>
      <c r="K79" s="121"/>
    </row>
    <row r="80" spans="1:12" ht="15.75" customHeight="1" x14ac:dyDescent="0.2">
      <c r="A80" s="29"/>
      <c r="B80" s="120"/>
      <c r="C80" s="121"/>
      <c r="D80" s="122"/>
      <c r="E80" s="122"/>
      <c r="F80" s="29"/>
      <c r="G80" s="29"/>
      <c r="H80" s="29"/>
      <c r="I80" s="29"/>
      <c r="J80" s="29"/>
      <c r="K80" s="121"/>
    </row>
    <row r="81" spans="1:11" ht="15.75" customHeight="1" x14ac:dyDescent="0.2">
      <c r="A81" s="29"/>
      <c r="B81" s="120"/>
      <c r="C81" s="121"/>
      <c r="D81" s="122"/>
      <c r="E81" s="122"/>
      <c r="F81" s="29"/>
      <c r="G81" s="29"/>
      <c r="H81" s="29"/>
      <c r="I81" s="29"/>
      <c r="J81" s="29"/>
      <c r="K81" s="121"/>
    </row>
    <row r="82" spans="1:11" ht="15.75" customHeight="1" x14ac:dyDescent="0.2">
      <c r="A82" s="29"/>
      <c r="B82" s="120"/>
      <c r="C82" s="121"/>
      <c r="D82" s="122"/>
      <c r="E82" s="122"/>
      <c r="F82" s="29"/>
      <c r="G82" s="29"/>
      <c r="H82" s="29"/>
      <c r="I82" s="29"/>
      <c r="J82" s="29"/>
      <c r="K82" s="121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</sheetData>
  <mergeCells count="7">
    <mergeCell ref="M8:R8"/>
    <mergeCell ref="E4:J4"/>
    <mergeCell ref="A77:B77"/>
    <mergeCell ref="A3:J3"/>
    <mergeCell ref="A1:J1"/>
    <mergeCell ref="A2:J2"/>
    <mergeCell ref="A76:B76"/>
  </mergeCells>
  <phoneticPr fontId="1" type="noConversion"/>
  <printOptions horizontalCentered="1"/>
  <pageMargins left="0.25" right="0.25" top="0.75" bottom="1.19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00B050"/>
  </sheetPr>
  <dimension ref="A1:N96"/>
  <sheetViews>
    <sheetView topLeftCell="A7"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0.5703125" style="63" customWidth="1"/>
    <col min="4" max="4" width="39.28515625" style="63" customWidth="1"/>
    <col min="5" max="5" width="9.7109375" style="63" customWidth="1"/>
    <col min="6" max="6" width="7.7109375" style="63" customWidth="1"/>
    <col min="7" max="7" width="6.85546875" style="63" customWidth="1"/>
    <col min="8" max="8" width="21.85546875" style="63" customWidth="1"/>
    <col min="9" max="9" width="6.85546875" style="63" customWidth="1"/>
    <col min="10" max="10" width="8.28515625" style="63" customWidth="1"/>
    <col min="11" max="11" width="6" style="63" customWidth="1"/>
    <col min="12" max="16384" width="9.140625" style="63"/>
  </cols>
  <sheetData>
    <row r="1" spans="1:14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55"/>
      <c r="L1" s="55"/>
      <c r="M1" s="55"/>
      <c r="N1" s="55"/>
    </row>
    <row r="2" spans="1:14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64"/>
      <c r="L2" s="55"/>
      <c r="M2" s="55"/>
      <c r="N2" s="55"/>
    </row>
    <row r="3" spans="1:14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64"/>
      <c r="L3" s="55"/>
      <c r="M3" s="55"/>
      <c r="N3" s="55"/>
    </row>
    <row r="4" spans="1:14" ht="15" x14ac:dyDescent="0.2">
      <c r="A4" s="201"/>
      <c r="B4" s="201"/>
      <c r="C4" s="201"/>
      <c r="D4" s="201"/>
      <c r="E4" s="288" t="s">
        <v>163</v>
      </c>
      <c r="F4" s="288"/>
      <c r="G4" s="288"/>
      <c r="H4" s="288"/>
      <c r="I4" s="288"/>
      <c r="J4" s="288"/>
      <c r="K4" s="64"/>
      <c r="L4" s="55"/>
      <c r="M4" s="55"/>
      <c r="N4" s="55"/>
    </row>
    <row r="5" spans="1:14" ht="15" x14ac:dyDescent="0.2">
      <c r="A5" s="18" t="str">
        <f>d_4</f>
        <v>МУЖЧИНЫ</v>
      </c>
      <c r="B5" s="194"/>
      <c r="C5" s="197" t="s">
        <v>158</v>
      </c>
      <c r="D5" s="194" t="s">
        <v>191</v>
      </c>
      <c r="E5" s="194"/>
      <c r="F5" s="18" t="str">
        <f>d_3</f>
        <v>06.09.2019г.</v>
      </c>
      <c r="H5" s="34" t="s">
        <v>161</v>
      </c>
      <c r="I5" s="15" t="s">
        <v>1261</v>
      </c>
      <c r="K5" s="132"/>
    </row>
    <row r="6" spans="1:14" x14ac:dyDescent="0.2">
      <c r="A6" s="15" t="s">
        <v>133</v>
      </c>
      <c r="B6" s="141"/>
      <c r="C6" s="197" t="s">
        <v>159</v>
      </c>
      <c r="D6" s="15" t="s">
        <v>192</v>
      </c>
      <c r="E6" s="15"/>
      <c r="H6" s="34" t="s">
        <v>162</v>
      </c>
      <c r="I6" s="195"/>
      <c r="K6" s="65"/>
    </row>
    <row r="7" spans="1:14" ht="12.75" customHeight="1" x14ac:dyDescent="0.2">
      <c r="C7" s="197" t="s">
        <v>160</v>
      </c>
      <c r="D7" s="15" t="s">
        <v>193</v>
      </c>
      <c r="F7" s="15"/>
      <c r="G7" s="13"/>
      <c r="H7" s="13"/>
      <c r="I7" s="141"/>
      <c r="J7" s="19" t="str">
        <f>d_5</f>
        <v>г. Сочи, ул. Бзугу 2, ст. им. Славы Метревели</v>
      </c>
      <c r="K7" s="65"/>
    </row>
    <row r="8" spans="1:14" ht="24" customHeight="1" x14ac:dyDescent="0.2">
      <c r="A8" s="111" t="s">
        <v>54</v>
      </c>
      <c r="B8" s="111" t="s">
        <v>137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</row>
    <row r="9" spans="1:14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4" ht="19.5" customHeight="1" x14ac:dyDescent="0.2">
      <c r="A10" s="212" t="s">
        <v>34</v>
      </c>
      <c r="B10" s="95" t="str">
        <f>VLOOKUP($F10,УЧАСТНИКИ!$A$2:$L$1105,3,FALSE)</f>
        <v>Самиев Алексей</v>
      </c>
      <c r="C10" s="96" t="str">
        <f>VLOOKUP($F10,УЧАСТНИКИ!$A$2:$L$1105,4,FALSE)</f>
        <v>23.03.2001</v>
      </c>
      <c r="D10" s="97" t="str">
        <f>VLOOKUP($F10,УЧАСТНИКИ!$A$2:$L$1105,5,FALSE)</f>
        <v xml:space="preserve">Республика Башкортостан </v>
      </c>
      <c r="E10" s="214" t="str">
        <f>VLOOKUP($F10,УЧАСТНИКИ!$A$2:$L$1105,8,FALSE)</f>
        <v>1</v>
      </c>
      <c r="F10" s="212" t="s">
        <v>1099</v>
      </c>
      <c r="G10" s="212"/>
      <c r="H10" s="212"/>
      <c r="I10" s="212"/>
      <c r="J10" s="213"/>
    </row>
    <row r="11" spans="1:14" s="174" customFormat="1" ht="19.5" customHeight="1" x14ac:dyDescent="0.2">
      <c r="A11" s="212" t="s">
        <v>35</v>
      </c>
      <c r="B11" s="175" t="str">
        <f>VLOOKUP($F11,УЧАСТНИКИ!$A$2:$L$1105,3,FALSE)</f>
        <v>Бекяшев Михаил</v>
      </c>
      <c r="C11" s="176" t="str">
        <f>VLOOKUP($F11,УЧАСТНИКИ!$A$2:$L$1105,4,FALSE)</f>
        <v>15.05.1997</v>
      </c>
      <c r="D11" s="177" t="str">
        <f>VLOOKUP($F11,УЧАСТНИКИ!$A$2:$L$1105,5,FALSE)</f>
        <v xml:space="preserve">Санкт-Петербург </v>
      </c>
      <c r="E11" s="237" t="str">
        <f>VLOOKUP($F11,УЧАСТНИКИ!$A$2:$L$1105,8,FALSE)</f>
        <v>КМС</v>
      </c>
      <c r="F11" s="212" t="s">
        <v>125</v>
      </c>
      <c r="G11" s="212"/>
      <c r="H11" s="212"/>
      <c r="I11" s="212"/>
      <c r="J11" s="212" t="str">
        <f>VLOOKUP($F11,УЧАСТНИКИ!$A$2:$L$1105,9,FALSE)</f>
        <v>Л</v>
      </c>
    </row>
    <row r="12" spans="1:14" s="174" customFormat="1" ht="19.5" customHeight="1" x14ac:dyDescent="0.2">
      <c r="A12" s="212" t="s">
        <v>36</v>
      </c>
      <c r="B12" s="175" t="str">
        <f>VLOOKUP($F12,УЧАСТНИКИ!$A$2:$L$1105,3,FALSE)</f>
        <v>Носков Владислав</v>
      </c>
      <c r="C12" s="176" t="str">
        <f>VLOOKUP($F12,УЧАСТНИКИ!$A$2:$L$1105,4,FALSE)</f>
        <v>19.12.1997</v>
      </c>
      <c r="D12" s="177" t="str">
        <f>VLOOKUP($F12,УЧАСТНИКИ!$A$2:$L$1105,5,FALSE)</f>
        <v xml:space="preserve">Санкт-Петербург </v>
      </c>
      <c r="E12" s="237" t="str">
        <f>VLOOKUP($F12,УЧАСТНИКИ!$A$2:$L$1105,8,FALSE)</f>
        <v>КМС</v>
      </c>
      <c r="F12" s="212" t="s">
        <v>1195</v>
      </c>
      <c r="G12" s="212"/>
      <c r="H12" s="212"/>
      <c r="I12" s="212"/>
      <c r="J12" s="212" t="s">
        <v>121</v>
      </c>
    </row>
    <row r="13" spans="1:14" s="174" customFormat="1" ht="19.5" customHeight="1" x14ac:dyDescent="0.2">
      <c r="A13" s="212" t="s">
        <v>37</v>
      </c>
      <c r="B13" s="175" t="str">
        <f>VLOOKUP($F13,УЧАСТНИКИ!$A$2:$L$1105,3,FALSE)</f>
        <v>Морозкин Вадим</v>
      </c>
      <c r="C13" s="176" t="str">
        <f>VLOOKUP($F13,УЧАСТНИКИ!$A$2:$L$1105,4,FALSE)</f>
        <v>30.08.1997</v>
      </c>
      <c r="D13" s="177" t="str">
        <f>VLOOKUP($F13,УЧАСТНИКИ!$A$2:$L$1105,5,FALSE)</f>
        <v xml:space="preserve">Республика Мордовия </v>
      </c>
      <c r="E13" s="237" t="str">
        <f>VLOOKUP($F13,УЧАСТНИКИ!$A$2:$L$1105,8,FALSE)</f>
        <v>КМС</v>
      </c>
      <c r="F13" s="212" t="s">
        <v>1178</v>
      </c>
      <c r="G13" s="212"/>
      <c r="H13" s="212"/>
      <c r="I13" s="212"/>
      <c r="J13" s="212"/>
      <c r="L13" s="178"/>
    </row>
    <row r="14" spans="1:14" ht="19.5" customHeight="1" x14ac:dyDescent="0.2">
      <c r="A14" s="212" t="s">
        <v>38</v>
      </c>
      <c r="B14" s="95" t="str">
        <f>VLOOKUP($F14,УЧАСТНИКИ!$A$2:$L$1105,3,FALSE)</f>
        <v>Постников Валерий</v>
      </c>
      <c r="C14" s="96" t="str">
        <f>VLOOKUP($F14,УЧАСТНИКИ!$A$2:$L$1105,4,FALSE)</f>
        <v>25.06.1991</v>
      </c>
      <c r="D14" s="97" t="str">
        <f>VLOOKUP($F14,УЧАСТНИКИ!$A$2:$L$1105,5,FALSE)</f>
        <v xml:space="preserve">Санкт-Петербург </v>
      </c>
      <c r="E14" s="214" t="str">
        <f>VLOOKUP($F14,УЧАСТНИКИ!$A$2:$L$1105,8,FALSE)</f>
        <v>КМС</v>
      </c>
      <c r="F14" s="212" t="s">
        <v>1198</v>
      </c>
      <c r="G14" s="212"/>
      <c r="H14" s="212"/>
      <c r="I14" s="212"/>
      <c r="J14" s="213" t="s">
        <v>121</v>
      </c>
    </row>
    <row r="15" spans="1:14" ht="19.5" customHeight="1" x14ac:dyDescent="0.2">
      <c r="A15" s="212" t="s">
        <v>39</v>
      </c>
      <c r="B15" s="95" t="str">
        <f>VLOOKUP($F15,УЧАСТНИКИ!$A$2:$L$1105,3,FALSE)</f>
        <v>Смирнов Михаил</v>
      </c>
      <c r="C15" s="96" t="str">
        <f>VLOOKUP($F15,УЧАСТНИКИ!$A$2:$L$1105,4,FALSE)</f>
        <v>05.08.1997</v>
      </c>
      <c r="D15" s="97" t="str">
        <f>VLOOKUP($F15,УЧАСТНИКИ!$A$2:$L$1105,5,FALSE)</f>
        <v xml:space="preserve">Санкт-Петербург </v>
      </c>
      <c r="E15" s="214" t="str">
        <f>VLOOKUP($F15,УЧАСТНИКИ!$A$2:$L$1105,8,FALSE)</f>
        <v>КМС</v>
      </c>
      <c r="F15" s="212" t="s">
        <v>1201</v>
      </c>
      <c r="G15" s="212"/>
      <c r="H15" s="212"/>
      <c r="I15" s="212"/>
      <c r="J15" s="213" t="s">
        <v>121</v>
      </c>
    </row>
    <row r="16" spans="1:14" ht="19.5" customHeight="1" x14ac:dyDescent="0.2">
      <c r="A16" s="212" t="s">
        <v>39</v>
      </c>
      <c r="B16" s="95" t="str">
        <f>VLOOKUP($F16,УЧАСТНИКИ!$A$2:$L$1105,3,FALSE)</f>
        <v>Фурса Тимур</v>
      </c>
      <c r="C16" s="96" t="str">
        <f>VLOOKUP($F16,УЧАСТНИКИ!$A$2:$L$1105,4,FALSE)</f>
        <v>15.01.2001</v>
      </c>
      <c r="D16" s="97" t="str">
        <f>VLOOKUP($F16,УЧАСТНИКИ!$A$2:$L$1105,5,FALSE)</f>
        <v xml:space="preserve">ЮФО (К) </v>
      </c>
      <c r="E16" s="214" t="str">
        <f>VLOOKUP($F16,УЧАСТНИКИ!$A$2:$L$1105,8,FALSE)</f>
        <v>1</v>
      </c>
      <c r="F16" s="212" t="s">
        <v>1254</v>
      </c>
      <c r="G16" s="212"/>
      <c r="H16" s="212"/>
      <c r="I16" s="212"/>
      <c r="J16" s="213" t="s">
        <v>121</v>
      </c>
    </row>
    <row r="17" spans="1:11" ht="19.5" customHeight="1" x14ac:dyDescent="0.2">
      <c r="A17" s="212" t="s">
        <v>40</v>
      </c>
      <c r="B17" s="95" t="str">
        <f>VLOOKUP($F17,УЧАСТНИКИ!$A$2:$L$1105,3,FALSE)</f>
        <v>Ганичев Сергей</v>
      </c>
      <c r="C17" s="96" t="str">
        <f>VLOOKUP($F17,УЧАСТНИКИ!$A$2:$L$1105,4,FALSE)</f>
        <v>16.11.2001</v>
      </c>
      <c r="D17" s="97" t="str">
        <f>VLOOKUP($F17,УЧАСТНИКИ!$A$2:$L$1105,5,FALSE)</f>
        <v xml:space="preserve">Санкт-Петербург </v>
      </c>
      <c r="E17" s="214" t="str">
        <f>VLOOKUP($F17,УЧАСТНИКИ!$A$2:$L$1105,8,FALSE)</f>
        <v>1</v>
      </c>
      <c r="F17" s="212" t="s">
        <v>1188</v>
      </c>
      <c r="G17" s="212"/>
      <c r="H17" s="212"/>
      <c r="I17" s="212"/>
      <c r="J17" s="213" t="s">
        <v>121</v>
      </c>
    </row>
    <row r="18" spans="1:11" ht="19.5" customHeight="1" x14ac:dyDescent="0.2">
      <c r="A18" s="212" t="s">
        <v>61</v>
      </c>
      <c r="B18" s="95" t="str">
        <f>VLOOKUP($F18,УЧАСТНИКИ!$A$2:$L$1105,3,FALSE)</f>
        <v>Черненко Илья</v>
      </c>
      <c r="C18" s="96" t="str">
        <f>VLOOKUP($F18,УЧАСТНИКИ!$A$2:$L$1105,4,FALSE)</f>
        <v>30.08.1998</v>
      </c>
      <c r="D18" s="97" t="str">
        <f>VLOOKUP($F18,УЧАСТНИКИ!$A$2:$L$1105,5,FALSE)</f>
        <v xml:space="preserve">Санкт-Петербург </v>
      </c>
      <c r="E18" s="214" t="str">
        <f>VLOOKUP($F18,УЧАСТНИКИ!$A$2:$L$1105,8,FALSE)</f>
        <v>КМС</v>
      </c>
      <c r="F18" s="212" t="s">
        <v>1207</v>
      </c>
      <c r="G18" s="212"/>
      <c r="H18" s="212"/>
      <c r="I18" s="212"/>
      <c r="J18" s="213" t="s">
        <v>121</v>
      </c>
    </row>
    <row r="19" spans="1:11" x14ac:dyDescent="0.2">
      <c r="A19" s="221"/>
      <c r="B19" s="222" t="s">
        <v>42</v>
      </c>
      <c r="C19" s="223"/>
      <c r="D19" s="223"/>
      <c r="E19" s="223"/>
      <c r="F19" s="223"/>
      <c r="G19" s="223"/>
      <c r="H19" s="223"/>
      <c r="I19" s="223"/>
      <c r="J19" s="224"/>
      <c r="K19" s="9"/>
    </row>
    <row r="20" spans="1:11" ht="18.75" customHeight="1" x14ac:dyDescent="0.2">
      <c r="A20" s="212" t="s">
        <v>34</v>
      </c>
      <c r="B20" s="95" t="str">
        <f>VLOOKUP($F20,УЧАСТНИКИ!$A$2:$L$1105,3,FALSE)</f>
        <v>Березин Иван</v>
      </c>
      <c r="C20" s="96" t="str">
        <f>VLOOKUP($F20,УЧАСТНИКИ!$A$2:$L$1105,4,FALSE)</f>
        <v>12.06.1990</v>
      </c>
      <c r="D20" s="97" t="str">
        <f>VLOOKUP($F20,УЧАСТНИКИ!$A$2:$L$1105,5,FALSE)</f>
        <v xml:space="preserve">Санкт-Петербург </v>
      </c>
      <c r="E20" s="214" t="str">
        <f>VLOOKUP($F20,УЧАСТНИКИ!$A$2:$L$1105,8,FALSE)</f>
        <v>МС</v>
      </c>
      <c r="F20" s="212" t="s">
        <v>126</v>
      </c>
      <c r="G20" s="212"/>
      <c r="H20" s="212"/>
      <c r="I20" s="212"/>
      <c r="J20" s="213" t="s">
        <v>121</v>
      </c>
    </row>
    <row r="21" spans="1:11" ht="18.75" customHeight="1" x14ac:dyDescent="0.2">
      <c r="A21" s="212" t="s">
        <v>35</v>
      </c>
      <c r="B21" s="95" t="str">
        <f>VLOOKUP($F21,УЧАСТНИКИ!$A$2:$L$1105,3,FALSE)</f>
        <v>Куверин Александр</v>
      </c>
      <c r="C21" s="96" t="str">
        <f>VLOOKUP($F21,УЧАСТНИКИ!$A$2:$L$1105,4,FALSE)</f>
        <v>14.06.1995</v>
      </c>
      <c r="D21" s="97" t="str">
        <f>VLOOKUP($F21,УЧАСТНИКИ!$A$2:$L$1105,5,FALSE)</f>
        <v xml:space="preserve">Санкт-Петербург </v>
      </c>
      <c r="E21" s="214" t="str">
        <f>VLOOKUP($F21,УЧАСТНИКИ!$A$2:$L$1105,8,FALSE)</f>
        <v>МС</v>
      </c>
      <c r="F21" s="212" t="s">
        <v>1190</v>
      </c>
      <c r="G21" s="212"/>
      <c r="H21" s="212"/>
      <c r="I21" s="212"/>
      <c r="J21" s="213" t="s">
        <v>121</v>
      </c>
    </row>
    <row r="22" spans="1:11" ht="27" customHeight="1" x14ac:dyDescent="0.2">
      <c r="A22" s="212" t="s">
        <v>36</v>
      </c>
      <c r="B22" s="95" t="str">
        <f>VLOOKUP($F22,УЧАСТНИКИ!$A$2:$L$1105,3,FALSE)</f>
        <v>Козлов Антон</v>
      </c>
      <c r="C22" s="96" t="str">
        <f>VLOOKUP($F22,УЧАСТНИКИ!$A$2:$L$1105,4,FALSE)</f>
        <v>09.03.1994</v>
      </c>
      <c r="D22" s="97" t="str">
        <f>VLOOKUP($F22,УЧАСТНИКИ!$A$2:$L$1105,5,FALSE)</f>
        <v>Ямало-Ненецкий автономный округ Владимирская область</v>
      </c>
      <c r="E22" s="214" t="str">
        <f>VLOOKUP($F22,УЧАСТНИКИ!$A$2:$L$1105,8,FALSE)</f>
        <v>МС</v>
      </c>
      <c r="F22" s="212" t="s">
        <v>1157</v>
      </c>
      <c r="G22" s="212"/>
      <c r="H22" s="212"/>
      <c r="I22" s="212"/>
      <c r="J22" s="213"/>
    </row>
    <row r="23" spans="1:11" ht="18.75" customHeight="1" x14ac:dyDescent="0.2">
      <c r="A23" s="212" t="s">
        <v>37</v>
      </c>
      <c r="B23" s="95" t="str">
        <f>VLOOKUP($F23,УЧАСТНИКИ!$A$2:$L$1105,3,FALSE)</f>
        <v>Перегудов Степан</v>
      </c>
      <c r="C23" s="96" t="str">
        <f>VLOOKUP($F23,УЧАСТНИКИ!$A$2:$L$1105,4,FALSE)</f>
        <v>30.01.1994</v>
      </c>
      <c r="D23" s="97" t="str">
        <f>VLOOKUP($F23,УЧАСТНИКИ!$A$2:$L$1105,5,FALSE)</f>
        <v xml:space="preserve">Краснодарский край </v>
      </c>
      <c r="E23" s="214" t="str">
        <f>VLOOKUP($F23,УЧАСТНИКИ!$A$2:$L$1105,8,FALSE)</f>
        <v>МС</v>
      </c>
      <c r="F23" s="212" t="s">
        <v>120</v>
      </c>
      <c r="G23" s="212"/>
      <c r="H23" s="212"/>
      <c r="I23" s="212"/>
      <c r="J23" s="213" t="s">
        <v>121</v>
      </c>
    </row>
    <row r="24" spans="1:11" ht="18.75" customHeight="1" x14ac:dyDescent="0.2">
      <c r="A24" s="212" t="s">
        <v>38</v>
      </c>
      <c r="B24" s="95" t="str">
        <f>VLOOKUP($F24,УЧАСТНИКИ!$A$2:$L$1105,3,FALSE)</f>
        <v>Мазный Богдан</v>
      </c>
      <c r="C24" s="96" t="str">
        <f>VLOOKUP($F24,УЧАСТНИКИ!$A$2:$L$1105,4,FALSE)</f>
        <v>26.10.1999</v>
      </c>
      <c r="D24" s="97" t="str">
        <f>VLOOKUP($F24,УЧАСТНИКИ!$A$2:$L$1105,5,FALSE)</f>
        <v xml:space="preserve">ЮФО (К) </v>
      </c>
      <c r="E24" s="214" t="str">
        <f>VLOOKUP($F24,УЧАСТНИКИ!$A$2:$L$1105,8,FALSE)</f>
        <v>КМС</v>
      </c>
      <c r="F24" s="212" t="s">
        <v>1249</v>
      </c>
      <c r="G24" s="212"/>
      <c r="H24" s="212"/>
      <c r="I24" s="212"/>
      <c r="J24" s="213"/>
    </row>
    <row r="25" spans="1:11" ht="18.75" customHeight="1" x14ac:dyDescent="0.2">
      <c r="A25" s="212" t="s">
        <v>39</v>
      </c>
      <c r="B25" s="95" t="str">
        <f>VLOOKUP($F25,УЧАСТНИКИ!$A$2:$L$1105,3,FALSE)</f>
        <v>Селиванов Олег</v>
      </c>
      <c r="C25" s="96" t="str">
        <f>VLOOKUP($F25,УЧАСТНИКИ!$A$2:$L$1105,4,FALSE)</f>
        <v>07.05.1994</v>
      </c>
      <c r="D25" s="97" t="str">
        <f>VLOOKUP($F25,УЧАСТНИКИ!$A$2:$L$1105,5,FALSE)</f>
        <v xml:space="preserve">Санкт-Петербург </v>
      </c>
      <c r="E25" s="214" t="str">
        <f>VLOOKUP($F25,УЧАСТНИКИ!$A$2:$L$1105,8,FALSE)</f>
        <v>КМС</v>
      </c>
      <c r="F25" s="212" t="s">
        <v>1200</v>
      </c>
      <c r="G25" s="212"/>
      <c r="H25" s="212"/>
      <c r="I25" s="212"/>
      <c r="J25" s="213" t="s">
        <v>121</v>
      </c>
    </row>
    <row r="26" spans="1:11" ht="18.75" customHeight="1" x14ac:dyDescent="0.2">
      <c r="A26" s="212" t="s">
        <v>39</v>
      </c>
      <c r="B26" s="95" t="str">
        <f>VLOOKUP($F26,УЧАСТНИКИ!$A$2:$L$1105,3,FALSE)</f>
        <v>Петров Тимофей</v>
      </c>
      <c r="C26" s="96" t="str">
        <f>VLOOKUP($F26,УЧАСТНИКИ!$A$2:$L$1105,4,FALSE)</f>
        <v>25.08.1988</v>
      </c>
      <c r="D26" s="97" t="str">
        <f>VLOOKUP($F26,УЧАСТНИКИ!$A$2:$L$1105,5,FALSE)</f>
        <v xml:space="preserve">Санкт-Петербург </v>
      </c>
      <c r="E26" s="214" t="str">
        <f>VLOOKUP($F26,УЧАСТНИКИ!$A$2:$L$1105,8,FALSE)</f>
        <v>МС</v>
      </c>
      <c r="F26" s="212" t="s">
        <v>1196</v>
      </c>
      <c r="G26" s="212"/>
      <c r="H26" s="212"/>
      <c r="I26" s="212"/>
      <c r="J26" s="213" t="s">
        <v>121</v>
      </c>
    </row>
    <row r="27" spans="1:11" ht="18.75" customHeight="1" x14ac:dyDescent="0.2">
      <c r="A27" s="212" t="s">
        <v>40</v>
      </c>
      <c r="B27" s="95" t="str">
        <f>VLOOKUP($F27,УЧАСТНИКИ!$A$2:$L$1105,3,FALSE)</f>
        <v>Колоколенков Михаил</v>
      </c>
      <c r="C27" s="96" t="str">
        <f>VLOOKUP($F27,УЧАСТНИКИ!$A$2:$L$1105,4,FALSE)</f>
        <v>14.11.1995</v>
      </c>
      <c r="D27" s="97" t="str">
        <f>VLOOKUP($F27,УЧАСТНИКИ!$A$2:$L$1105,5,FALSE)</f>
        <v xml:space="preserve">Рязанская область </v>
      </c>
      <c r="E27" s="214" t="str">
        <f>VLOOKUP($F27,УЧАСТНИКИ!$A$2:$L$1105,8,FALSE)</f>
        <v>КМС</v>
      </c>
      <c r="F27" s="212" t="s">
        <v>1110</v>
      </c>
      <c r="G27" s="212"/>
      <c r="H27" s="212"/>
      <c r="I27" s="212"/>
      <c r="J27" s="213"/>
    </row>
    <row r="28" spans="1:11" ht="18.75" customHeight="1" x14ac:dyDescent="0.2">
      <c r="A28" s="212">
        <v>8</v>
      </c>
      <c r="B28" s="95" t="str">
        <f>VLOOKUP($F28,УЧАСТНИКИ!$A$2:$L$1105,3,FALSE)</f>
        <v>Хворостухин Павел</v>
      </c>
      <c r="C28" s="96" t="str">
        <f>VLOOKUP($F28,УЧАСТНИКИ!$A$2:$L$1105,4,FALSE)</f>
        <v>18.06.1986</v>
      </c>
      <c r="D28" s="97" t="str">
        <f>VLOOKUP($F28,УЧАСТНИКИ!$A$2:$L$1105,5,FALSE)</f>
        <v>Санкт-Петербург Москва</v>
      </c>
      <c r="E28" s="214" t="str">
        <f>VLOOKUP($F28,УЧАСТНИКИ!$A$2:$L$1105,8,FALSE)</f>
        <v>МС</v>
      </c>
      <c r="F28" s="212" t="s">
        <v>1206</v>
      </c>
      <c r="G28" s="212"/>
      <c r="H28" s="212"/>
      <c r="I28" s="212"/>
      <c r="J28" s="213" t="s">
        <v>121</v>
      </c>
    </row>
    <row r="29" spans="1:11" x14ac:dyDescent="0.2">
      <c r="A29" s="221"/>
      <c r="B29" s="222" t="s">
        <v>43</v>
      </c>
      <c r="C29" s="223"/>
      <c r="D29" s="223"/>
      <c r="E29" s="223"/>
      <c r="F29" s="223"/>
      <c r="G29" s="223"/>
      <c r="H29" s="223"/>
      <c r="I29" s="223"/>
      <c r="J29" s="224"/>
    </row>
    <row r="30" spans="1:11" ht="20.25" customHeight="1" x14ac:dyDescent="0.2">
      <c r="A30" s="212" t="s">
        <v>34</v>
      </c>
      <c r="B30" s="95" t="str">
        <f>VLOOKUP($F30,УЧАСТНИКИ!$A$2:$L$1105,3,FALSE)</f>
        <v>Харитонов Алексей</v>
      </c>
      <c r="C30" s="96" t="str">
        <f>VLOOKUP($F30,УЧАСТНИКИ!$A$2:$L$1105,4,FALSE)</f>
        <v>04.07.1991</v>
      </c>
      <c r="D30" s="97" t="str">
        <f>VLOOKUP($F30,УЧАСТНИКИ!$A$2:$L$1105,5,FALSE)</f>
        <v xml:space="preserve">Санкт-Петербург </v>
      </c>
      <c r="E30" s="214" t="str">
        <f>VLOOKUP($F30,УЧАСТНИКИ!$A$2:$L$1105,8,FALSE)</f>
        <v>МС</v>
      </c>
      <c r="F30" s="212" t="s">
        <v>1205</v>
      </c>
      <c r="G30" s="212"/>
      <c r="H30" s="212"/>
      <c r="I30" s="212"/>
      <c r="J30" s="213"/>
    </row>
    <row r="31" spans="1:11" ht="20.25" customHeight="1" x14ac:dyDescent="0.2">
      <c r="A31" s="212" t="s">
        <v>35</v>
      </c>
      <c r="B31" s="95" t="str">
        <f>VLOOKUP($F31,УЧАСТНИКИ!$A$2:$L$1105,3,FALSE)</f>
        <v>Бутранов Алексей</v>
      </c>
      <c r="C31" s="96" t="str">
        <f>VLOOKUP($F31,УЧАСТНИКИ!$A$2:$L$1105,4,FALSE)</f>
        <v>18.08.1991</v>
      </c>
      <c r="D31" s="97" t="str">
        <f>VLOOKUP($F31,УЧАСТНИКИ!$A$2:$L$1105,5,FALSE)</f>
        <v xml:space="preserve">Московская область </v>
      </c>
      <c r="E31" s="214" t="str">
        <f>VLOOKUP($F31,УЧАСТНИКИ!$A$2:$L$1105,8,FALSE)</f>
        <v>МС</v>
      </c>
      <c r="F31" s="212" t="s">
        <v>110</v>
      </c>
      <c r="G31" s="212"/>
      <c r="H31" s="212"/>
      <c r="I31" s="212"/>
      <c r="J31" s="213" t="s">
        <v>121</v>
      </c>
    </row>
    <row r="32" spans="1:11" ht="20.25" customHeight="1" x14ac:dyDescent="0.2">
      <c r="A32" s="212" t="s">
        <v>35</v>
      </c>
      <c r="B32" s="95" t="str">
        <f>VLOOKUP($F32,УЧАСТНИКИ!$A$2:$L$1105,3,FALSE)</f>
        <v>Шаров Егор</v>
      </c>
      <c r="C32" s="96" t="str">
        <f>VLOOKUP($F32,УЧАСТНИКИ!$A$2:$L$1105,4,FALSE)</f>
        <v>16.12.1988</v>
      </c>
      <c r="D32" s="97" t="str">
        <f>VLOOKUP($F32,УЧАСТНИКИ!$A$2:$L$1105,5,FALSE)</f>
        <v>Свердловская область Алтайский край</v>
      </c>
      <c r="E32" s="214" t="str">
        <f>VLOOKUP($F32,УЧАСТНИКИ!$A$2:$L$1105,8,FALSE)</f>
        <v>ЗМС</v>
      </c>
      <c r="F32" s="212" t="s">
        <v>1173</v>
      </c>
      <c r="G32" s="212"/>
      <c r="H32" s="212"/>
      <c r="I32" s="212"/>
      <c r="J32" s="213"/>
    </row>
    <row r="33" spans="1:12" ht="20.25" customHeight="1" x14ac:dyDescent="0.2">
      <c r="A33" s="212" t="s">
        <v>36</v>
      </c>
      <c r="B33" s="95" t="str">
        <f>VLOOKUP($F33,УЧАСТНИКИ!$A$2:$L$1105,3,FALSE)</f>
        <v>Дубровский Сергей</v>
      </c>
      <c r="C33" s="96" t="str">
        <f>VLOOKUP($F33,УЧАСТНИКИ!$A$2:$L$1105,4,FALSE)</f>
        <v>20.01.1995</v>
      </c>
      <c r="D33" s="97" t="str">
        <f>VLOOKUP($F33,УЧАСТНИКИ!$A$2:$L$1105,5,FALSE)</f>
        <v>Московская область Белгородская область</v>
      </c>
      <c r="E33" s="214" t="str">
        <f>VLOOKUP($F33,УЧАСТНИКИ!$A$2:$L$1105,8,FALSE)</f>
        <v>МС</v>
      </c>
      <c r="F33" s="212" t="s">
        <v>113</v>
      </c>
      <c r="G33" s="212"/>
      <c r="H33" s="212"/>
      <c r="I33" s="212"/>
      <c r="J33" s="213"/>
    </row>
    <row r="34" spans="1:12" ht="20.25" customHeight="1" x14ac:dyDescent="0.2">
      <c r="A34" s="212" t="s">
        <v>37</v>
      </c>
      <c r="B34" s="95" t="str">
        <f>VLOOKUP($F34,УЧАСТНИКИ!$A$2:$L$1105,3,FALSE)</f>
        <v>Толоконников Константин</v>
      </c>
      <c r="C34" s="96" t="str">
        <f>VLOOKUP($F34,УЧАСТНИКИ!$A$2:$L$1105,4,FALSE)</f>
        <v>26.02.1996</v>
      </c>
      <c r="D34" s="97" t="str">
        <f>VLOOKUP($F34,УЧАСТНИКИ!$A$2:$L$1105,5,FALSE)</f>
        <v>Московская область Ростовская область</v>
      </c>
      <c r="E34" s="214" t="str">
        <f>VLOOKUP($F34,УЧАСТНИКИ!$A$2:$L$1105,8,FALSE)</f>
        <v>МСМК</v>
      </c>
      <c r="F34" s="212" t="s">
        <v>1155</v>
      </c>
      <c r="G34" s="212"/>
      <c r="H34" s="212"/>
      <c r="I34" s="212"/>
      <c r="J34" s="213"/>
    </row>
    <row r="35" spans="1:12" ht="20.25" customHeight="1" x14ac:dyDescent="0.2">
      <c r="A35" s="212" t="s">
        <v>38</v>
      </c>
      <c r="B35" s="95" t="str">
        <f>VLOOKUP($F35,УЧАСТНИКИ!$A$2:$L$1105,3,FALSE)</f>
        <v>Вербицкий Николай</v>
      </c>
      <c r="C35" s="96" t="str">
        <f>VLOOKUP($F35,УЧАСТНИКИ!$A$2:$L$1105,4,FALSE)</f>
        <v>16.12.1995</v>
      </c>
      <c r="D35" s="97" t="str">
        <f>VLOOKUP($F35,УЧАСТНИКИ!$A$2:$L$1105,5,FALSE)</f>
        <v>Московская область Республика Бурятия</v>
      </c>
      <c r="E35" s="214" t="str">
        <f>VLOOKUP($F35,УЧАСТНИКИ!$A$2:$L$1105,8,FALSE)</f>
        <v>МС</v>
      </c>
      <c r="F35" s="212" t="s">
        <v>111</v>
      </c>
      <c r="G35" s="212"/>
      <c r="H35" s="212"/>
      <c r="I35" s="212"/>
      <c r="J35" s="213" t="s">
        <v>121</v>
      </c>
    </row>
    <row r="36" spans="1:12" ht="20.25" customHeight="1" x14ac:dyDescent="0.2">
      <c r="A36" s="212" t="s">
        <v>39</v>
      </c>
      <c r="B36" s="95" t="str">
        <f>VLOOKUP($F36,УЧАСТНИКИ!$A$2:$L$1105,3,FALSE)</f>
        <v>Шабаев Ринат</v>
      </c>
      <c r="C36" s="96" t="str">
        <f>VLOOKUP($F36,УЧАСТНИКИ!$A$2:$L$1105,4,FALSE)</f>
        <v>28.11.1996</v>
      </c>
      <c r="D36" s="97" t="str">
        <f>VLOOKUP($F36,УЧАСТНИКИ!$A$2:$L$1105,5,FALSE)</f>
        <v xml:space="preserve">Воронежская область </v>
      </c>
      <c r="E36" s="214" t="str">
        <f>VLOOKUP($F36,УЧАСТНИКИ!$A$2:$L$1105,8,FALSE)</f>
        <v>КМС</v>
      </c>
      <c r="F36" s="212" t="s">
        <v>1171</v>
      </c>
      <c r="G36" s="212"/>
      <c r="H36" s="212"/>
      <c r="I36" s="212"/>
      <c r="J36" s="213"/>
    </row>
    <row r="37" spans="1:12" ht="20.25" customHeight="1" x14ac:dyDescent="0.2">
      <c r="A37" s="212" t="s">
        <v>39</v>
      </c>
      <c r="B37" s="95" t="str">
        <f>VLOOKUP($F37,УЧАСТНИКИ!$A$2:$L$1105,3,FALSE)</f>
        <v>Малахов Евгений</v>
      </c>
      <c r="C37" s="96" t="str">
        <f>VLOOKUP($F37,УЧАСТНИКИ!$A$2:$L$1105,4,FALSE)</f>
        <v>26.06.1996</v>
      </c>
      <c r="D37" s="97" t="str">
        <f>VLOOKUP($F37,УЧАСТНИКИ!$A$2:$L$1105,5,FALSE)</f>
        <v xml:space="preserve">Самарская область </v>
      </c>
      <c r="E37" s="214" t="str">
        <f>VLOOKUP($F37,УЧАСТНИКИ!$A$2:$L$1105,8,FALSE)</f>
        <v>МС</v>
      </c>
      <c r="F37" s="212" t="s">
        <v>1181</v>
      </c>
      <c r="G37" s="212"/>
      <c r="H37" s="212"/>
      <c r="I37" s="212"/>
      <c r="J37" s="213"/>
    </row>
    <row r="38" spans="1:12" ht="20.25" customHeight="1" x14ac:dyDescent="0.2">
      <c r="A38" s="212" t="s">
        <v>40</v>
      </c>
      <c r="B38" s="95" t="str">
        <f>VLOOKUP($F38,УЧАСТНИКИ!$A$2:$L$1105,3,FALSE)</f>
        <v>Стрельников Данил</v>
      </c>
      <c r="C38" s="96" t="str">
        <f>VLOOKUP($F38,УЧАСТНИКИ!$A$2:$L$1105,4,FALSE)</f>
        <v>03.05.1992</v>
      </c>
      <c r="D38" s="97" t="str">
        <f>VLOOKUP($F38,УЧАСТНИКИ!$A$2:$L$1105,5,FALSE)</f>
        <v xml:space="preserve">Республика Башкортостан </v>
      </c>
      <c r="E38" s="214" t="str">
        <f>VLOOKUP($F38,УЧАСТНИКИ!$A$2:$L$1105,8,FALSE)</f>
        <v>МС</v>
      </c>
      <c r="F38" s="212" t="s">
        <v>1100</v>
      </c>
      <c r="G38" s="212"/>
      <c r="H38" s="212"/>
      <c r="I38" s="212"/>
      <c r="J38" s="213"/>
    </row>
    <row r="39" spans="1:12" ht="20.25" customHeight="1" x14ac:dyDescent="0.2">
      <c r="A39" s="212">
        <v>8</v>
      </c>
      <c r="B39" s="95" t="str">
        <f>VLOOKUP($F39,УЧАСТНИКИ!$A$2:$L$1105,3,FALSE)</f>
        <v>Переметов Данил</v>
      </c>
      <c r="C39" s="96" t="str">
        <f>VLOOKUP($F39,УЧАСТНИКИ!$A$2:$L$1105,4,FALSE)</f>
        <v>18.03.1995</v>
      </c>
      <c r="D39" s="97" t="str">
        <f>VLOOKUP($F39,УЧАСТНИКИ!$A$2:$L$1105,5,FALSE)</f>
        <v xml:space="preserve">Краснодарский край </v>
      </c>
      <c r="E39" s="214" t="str">
        <f>VLOOKUP($F39,УЧАСТНИКИ!$A$2:$L$1105,8,FALSE)</f>
        <v>МС</v>
      </c>
      <c r="F39" s="212" t="s">
        <v>122</v>
      </c>
      <c r="G39" s="212"/>
      <c r="H39" s="212"/>
      <c r="I39" s="212"/>
      <c r="J39" s="213"/>
    </row>
    <row r="40" spans="1:12" hidden="1" x14ac:dyDescent="0.2">
      <c r="A40" s="221"/>
      <c r="B40" s="222" t="s">
        <v>44</v>
      </c>
      <c r="C40" s="223"/>
      <c r="D40" s="223"/>
      <c r="E40" s="223"/>
      <c r="F40" s="223"/>
      <c r="G40" s="223"/>
      <c r="H40" s="223"/>
      <c r="I40" s="223"/>
      <c r="J40" s="224"/>
    </row>
    <row r="41" spans="1:12" hidden="1" x14ac:dyDescent="0.2">
      <c r="A41" s="212" t="s">
        <v>34</v>
      </c>
      <c r="B41" s="95" t="e">
        <f>VLOOKUP($F41,УЧАСТНИКИ!$A$2:$L$1105,3,FALSE)</f>
        <v>#N/A</v>
      </c>
      <c r="C41" s="96" t="e">
        <f>VLOOKUP($F41,УЧАСТНИКИ!$A$2:$L$1105,4,FALSE)</f>
        <v>#N/A</v>
      </c>
      <c r="D41" s="97" t="e">
        <f>VLOOKUP($F41,УЧАСТНИКИ!$A$2:$L$1105,5,FALSE)</f>
        <v>#N/A</v>
      </c>
      <c r="E41" s="214" t="e">
        <f>VLOOKUP($F41,УЧАСТНИКИ!$A$2:$L$1105,8,FALSE)</f>
        <v>#N/A</v>
      </c>
      <c r="F41" s="212"/>
      <c r="G41" s="212"/>
      <c r="H41" s="212"/>
      <c r="I41" s="212"/>
      <c r="J41" s="213" t="e">
        <f>VLOOKUP($F41,УЧАСТНИКИ!$A$2:$L$1105,9,FALSE)</f>
        <v>#N/A</v>
      </c>
    </row>
    <row r="42" spans="1:12" hidden="1" x14ac:dyDescent="0.2">
      <c r="A42" s="212" t="s">
        <v>35</v>
      </c>
      <c r="B42" s="95" t="e">
        <f>VLOOKUP($F42,УЧАСТНИКИ!$A$2:$L$1105,3,FALSE)</f>
        <v>#N/A</v>
      </c>
      <c r="C42" s="96" t="e">
        <f>VLOOKUP($F42,УЧАСТНИКИ!$A$2:$L$1105,4,FALSE)</f>
        <v>#N/A</v>
      </c>
      <c r="D42" s="97" t="e">
        <f>VLOOKUP($F42,УЧАСТНИКИ!$A$2:$L$1105,5,FALSE)</f>
        <v>#N/A</v>
      </c>
      <c r="E42" s="214" t="e">
        <f>VLOOKUP($F42,УЧАСТНИКИ!$A$2:$L$1105,8,FALSE)</f>
        <v>#N/A</v>
      </c>
      <c r="F42" s="212"/>
      <c r="G42" s="212"/>
      <c r="H42" s="212"/>
      <c r="I42" s="212"/>
      <c r="J42" s="213" t="e">
        <f>VLOOKUP($F42,УЧАСТНИКИ!$A$2:$L$1105,9,FALSE)</f>
        <v>#N/A</v>
      </c>
    </row>
    <row r="43" spans="1:12" hidden="1" x14ac:dyDescent="0.2">
      <c r="A43" s="212" t="s">
        <v>36</v>
      </c>
      <c r="B43" s="95" t="e">
        <f>VLOOKUP($F43,УЧАСТНИКИ!$A$2:$L$1105,3,FALSE)</f>
        <v>#N/A</v>
      </c>
      <c r="C43" s="96" t="e">
        <f>VLOOKUP($F43,УЧАСТНИКИ!$A$2:$L$1105,4,FALSE)</f>
        <v>#N/A</v>
      </c>
      <c r="D43" s="97" t="e">
        <f>VLOOKUP($F43,УЧАСТНИКИ!$A$2:$L$1105,5,FALSE)</f>
        <v>#N/A</v>
      </c>
      <c r="E43" s="214" t="e">
        <f>VLOOKUP($F43,УЧАСТНИКИ!$A$2:$L$1105,8,FALSE)</f>
        <v>#N/A</v>
      </c>
      <c r="F43" s="212"/>
      <c r="G43" s="212"/>
      <c r="H43" s="212"/>
      <c r="I43" s="212"/>
      <c r="J43" s="213" t="e">
        <f>VLOOKUP($F43,УЧАСТНИКИ!$A$2:$L$1105,9,FALSE)</f>
        <v>#N/A</v>
      </c>
    </row>
    <row r="44" spans="1:12" hidden="1" x14ac:dyDescent="0.2">
      <c r="A44" s="212" t="s">
        <v>37</v>
      </c>
      <c r="B44" s="95" t="e">
        <f>VLOOKUP($F44,УЧАСТНИКИ!$A$2:$L$1105,3,FALSE)</f>
        <v>#N/A</v>
      </c>
      <c r="C44" s="96" t="e">
        <f>VLOOKUP($F44,УЧАСТНИКИ!$A$2:$L$1105,4,FALSE)</f>
        <v>#N/A</v>
      </c>
      <c r="D44" s="97" t="e">
        <f>VLOOKUP($F44,УЧАСТНИКИ!$A$2:$L$1105,5,FALSE)</f>
        <v>#N/A</v>
      </c>
      <c r="E44" s="214" t="e">
        <f>VLOOKUP($F44,УЧАСТНИКИ!$A$2:$L$1105,8,FALSE)</f>
        <v>#N/A</v>
      </c>
      <c r="F44" s="212"/>
      <c r="G44" s="212"/>
      <c r="H44" s="212"/>
      <c r="I44" s="212"/>
      <c r="J44" s="213" t="e">
        <f>VLOOKUP($F44,УЧАСТНИКИ!$A$2:$L$1105,9,FALSE)</f>
        <v>#N/A</v>
      </c>
      <c r="L44" s="15"/>
    </row>
    <row r="45" spans="1:12" hidden="1" x14ac:dyDescent="0.2">
      <c r="A45" s="212" t="s">
        <v>38</v>
      </c>
      <c r="B45" s="95" t="e">
        <f>VLOOKUP($F45,УЧАСТНИКИ!$A$2:$L$1105,3,FALSE)</f>
        <v>#N/A</v>
      </c>
      <c r="C45" s="96" t="e">
        <f>VLOOKUP($F45,УЧАСТНИКИ!$A$2:$L$1105,4,FALSE)</f>
        <v>#N/A</v>
      </c>
      <c r="D45" s="97" t="e">
        <f>VLOOKUP($F45,УЧАСТНИКИ!$A$2:$L$1105,5,FALSE)</f>
        <v>#N/A</v>
      </c>
      <c r="E45" s="214" t="e">
        <f>VLOOKUP($F45,УЧАСТНИКИ!$A$2:$L$1105,8,FALSE)</f>
        <v>#N/A</v>
      </c>
      <c r="F45" s="212"/>
      <c r="G45" s="212"/>
      <c r="H45" s="212"/>
      <c r="I45" s="212"/>
      <c r="J45" s="213" t="e">
        <f>VLOOKUP($F45,УЧАСТНИКИ!$A$2:$L$1105,9,FALSE)</f>
        <v>#N/A</v>
      </c>
    </row>
    <row r="46" spans="1:12" hidden="1" x14ac:dyDescent="0.2">
      <c r="A46" s="212" t="s">
        <v>39</v>
      </c>
      <c r="B46" s="95" t="e">
        <f>VLOOKUP($F46,УЧАСТНИКИ!$A$2:$L$1105,3,FALSE)</f>
        <v>#N/A</v>
      </c>
      <c r="C46" s="96" t="e">
        <f>VLOOKUP($F46,УЧАСТНИКИ!$A$2:$L$1105,4,FALSE)</f>
        <v>#N/A</v>
      </c>
      <c r="D46" s="97" t="e">
        <f>VLOOKUP($F46,УЧАСТНИКИ!$A$2:$L$1105,5,FALSE)</f>
        <v>#N/A</v>
      </c>
      <c r="E46" s="214" t="e">
        <f>VLOOKUP($F46,УЧАСТНИКИ!$A$2:$L$1105,8,FALSE)</f>
        <v>#N/A</v>
      </c>
      <c r="F46" s="212"/>
      <c r="G46" s="212"/>
      <c r="H46" s="212"/>
      <c r="I46" s="212"/>
      <c r="J46" s="213" t="e">
        <f>VLOOKUP($F46,УЧАСТНИКИ!$A$2:$L$1105,9,FALSE)</f>
        <v>#N/A</v>
      </c>
    </row>
    <row r="47" spans="1:12" hidden="1" x14ac:dyDescent="0.2">
      <c r="A47" s="212" t="s">
        <v>40</v>
      </c>
      <c r="B47" s="95" t="e">
        <f>VLOOKUP($F47,УЧАСТНИКИ!$A$2:$L$1105,3,FALSE)</f>
        <v>#N/A</v>
      </c>
      <c r="C47" s="96" t="e">
        <f>VLOOKUP($F47,УЧАСТНИКИ!$A$2:$L$1105,4,FALSE)</f>
        <v>#N/A</v>
      </c>
      <c r="D47" s="97" t="e">
        <f>VLOOKUP($F47,УЧАСТНИКИ!$A$2:$L$1105,5,FALSE)</f>
        <v>#N/A</v>
      </c>
      <c r="E47" s="214" t="e">
        <f>VLOOKUP($F47,УЧАСТНИКИ!$A$2:$L$1105,8,FALSE)</f>
        <v>#N/A</v>
      </c>
      <c r="F47" s="212"/>
      <c r="G47" s="212"/>
      <c r="H47" s="212"/>
      <c r="I47" s="212"/>
      <c r="J47" s="213" t="e">
        <f>VLOOKUP($F47,УЧАСТНИКИ!$A$2:$L$1105,9,FALSE)</f>
        <v>#N/A</v>
      </c>
    </row>
    <row r="48" spans="1:12" hidden="1" x14ac:dyDescent="0.2">
      <c r="A48" s="212" t="s">
        <v>61</v>
      </c>
      <c r="B48" s="95" t="e">
        <f>VLOOKUP($F48,УЧАСТНИКИ!$A$2:$L$1105,3,FALSE)</f>
        <v>#N/A</v>
      </c>
      <c r="C48" s="96" t="e">
        <f>VLOOKUP($F48,УЧАСТНИКИ!$A$2:$L$1105,4,FALSE)</f>
        <v>#N/A</v>
      </c>
      <c r="D48" s="97" t="e">
        <f>VLOOKUP($F48,УЧАСТНИКИ!$A$2:$L$1105,5,FALSE)</f>
        <v>#N/A</v>
      </c>
      <c r="E48" s="214" t="e">
        <f>VLOOKUP($F48,УЧАСТНИКИ!$A$2:$L$1105,8,FALSE)</f>
        <v>#N/A</v>
      </c>
      <c r="F48" s="212"/>
      <c r="G48" s="212"/>
      <c r="H48" s="212"/>
      <c r="I48" s="212"/>
      <c r="J48" s="213" t="e">
        <f>VLOOKUP($F48,УЧАСТНИКИ!$A$2:$L$1105,9,FALSE)</f>
        <v>#N/A</v>
      </c>
    </row>
    <row r="49" spans="1:11" hidden="1" x14ac:dyDescent="0.2">
      <c r="A49" s="221"/>
      <c r="B49" s="222" t="s">
        <v>53</v>
      </c>
      <c r="C49" s="223"/>
      <c r="D49" s="223"/>
      <c r="E49" s="223"/>
      <c r="F49" s="223"/>
      <c r="G49" s="223"/>
      <c r="H49" s="223"/>
      <c r="I49" s="223"/>
      <c r="J49" s="224"/>
      <c r="K49" s="9"/>
    </row>
    <row r="50" spans="1:11" hidden="1" x14ac:dyDescent="0.2">
      <c r="A50" s="212" t="s">
        <v>34</v>
      </c>
      <c r="B50" s="95" t="e">
        <f>VLOOKUP($F50,УЧАСТНИКИ!$A$2:$L$1105,3,FALSE)</f>
        <v>#N/A</v>
      </c>
      <c r="C50" s="96" t="e">
        <f>VLOOKUP($F50,УЧАСТНИКИ!$A$2:$L$1105,4,FALSE)</f>
        <v>#N/A</v>
      </c>
      <c r="D50" s="97" t="e">
        <f>VLOOKUP($F50,УЧАСТНИКИ!$A$2:$L$1105,5,FALSE)</f>
        <v>#N/A</v>
      </c>
      <c r="E50" s="214" t="e">
        <f>VLOOKUP($F50,УЧАСТНИКИ!$A$2:$L$1105,8,FALSE)</f>
        <v>#N/A</v>
      </c>
      <c r="F50" s="212"/>
      <c r="G50" s="212"/>
      <c r="H50" s="212"/>
      <c r="I50" s="212"/>
      <c r="J50" s="213" t="e">
        <f>VLOOKUP($F50,УЧАСТНИКИ!$A$2:$L$1105,9,FALSE)</f>
        <v>#N/A</v>
      </c>
    </row>
    <row r="51" spans="1:11" hidden="1" x14ac:dyDescent="0.2">
      <c r="A51" s="212" t="s">
        <v>35</v>
      </c>
      <c r="B51" s="95" t="e">
        <f>VLOOKUP($F51,УЧАСТНИКИ!$A$2:$L$1105,3,FALSE)</f>
        <v>#N/A</v>
      </c>
      <c r="C51" s="96" t="e">
        <f>VLOOKUP($F51,УЧАСТНИКИ!$A$2:$L$1105,4,FALSE)</f>
        <v>#N/A</v>
      </c>
      <c r="D51" s="97" t="e">
        <f>VLOOKUP($F51,УЧАСТНИКИ!$A$2:$L$1105,5,FALSE)</f>
        <v>#N/A</v>
      </c>
      <c r="E51" s="214" t="e">
        <f>VLOOKUP($F51,УЧАСТНИКИ!$A$2:$L$1105,8,FALSE)</f>
        <v>#N/A</v>
      </c>
      <c r="F51" s="212"/>
      <c r="G51" s="212"/>
      <c r="H51" s="212"/>
      <c r="I51" s="212"/>
      <c r="J51" s="213" t="e">
        <f>VLOOKUP($F51,УЧАСТНИКИ!$A$2:$L$1105,9,FALSE)</f>
        <v>#N/A</v>
      </c>
    </row>
    <row r="52" spans="1:11" hidden="1" x14ac:dyDescent="0.2">
      <c r="A52" s="212" t="s">
        <v>36</v>
      </c>
      <c r="B52" s="95" t="e">
        <f>VLOOKUP($F52,УЧАСТНИКИ!$A$2:$L$1105,3,FALSE)</f>
        <v>#N/A</v>
      </c>
      <c r="C52" s="96" t="e">
        <f>VLOOKUP($F52,УЧАСТНИКИ!$A$2:$L$1105,4,FALSE)</f>
        <v>#N/A</v>
      </c>
      <c r="D52" s="97" t="e">
        <f>VLOOKUP($F52,УЧАСТНИКИ!$A$2:$L$1105,5,FALSE)</f>
        <v>#N/A</v>
      </c>
      <c r="E52" s="214" t="e">
        <f>VLOOKUP($F52,УЧАСТНИКИ!$A$2:$L$1105,8,FALSE)</f>
        <v>#N/A</v>
      </c>
      <c r="F52" s="212"/>
      <c r="G52" s="212"/>
      <c r="H52" s="212"/>
      <c r="I52" s="212"/>
      <c r="J52" s="213" t="e">
        <f>VLOOKUP($F52,УЧАСТНИКИ!$A$2:$L$1105,9,FALSE)</f>
        <v>#N/A</v>
      </c>
    </row>
    <row r="53" spans="1:11" hidden="1" x14ac:dyDescent="0.2">
      <c r="A53" s="212" t="s">
        <v>37</v>
      </c>
      <c r="B53" s="95" t="e">
        <f>VLOOKUP($F53,УЧАСТНИКИ!$A$2:$L$1105,3,FALSE)</f>
        <v>#N/A</v>
      </c>
      <c r="C53" s="96" t="e">
        <f>VLOOKUP($F53,УЧАСТНИКИ!$A$2:$L$1105,4,FALSE)</f>
        <v>#N/A</v>
      </c>
      <c r="D53" s="97" t="e">
        <f>VLOOKUP($F53,УЧАСТНИКИ!$A$2:$L$1105,5,FALSE)</f>
        <v>#N/A</v>
      </c>
      <c r="E53" s="214" t="e">
        <f>VLOOKUP($F53,УЧАСТНИКИ!$A$2:$L$1105,8,FALSE)</f>
        <v>#N/A</v>
      </c>
      <c r="F53" s="212"/>
      <c r="G53" s="212"/>
      <c r="H53" s="212"/>
      <c r="I53" s="212"/>
      <c r="J53" s="213" t="e">
        <f>VLOOKUP($F53,УЧАСТНИКИ!$A$2:$L$1105,9,FALSE)</f>
        <v>#N/A</v>
      </c>
    </row>
    <row r="54" spans="1:11" hidden="1" x14ac:dyDescent="0.2">
      <c r="A54" s="212" t="s">
        <v>38</v>
      </c>
      <c r="B54" s="95" t="e">
        <f>VLOOKUP($F54,УЧАСТНИКИ!$A$2:$L$1105,3,FALSE)</f>
        <v>#N/A</v>
      </c>
      <c r="C54" s="96" t="e">
        <f>VLOOKUP($F54,УЧАСТНИКИ!$A$2:$L$1105,4,FALSE)</f>
        <v>#N/A</v>
      </c>
      <c r="D54" s="97" t="e">
        <f>VLOOKUP($F54,УЧАСТНИКИ!$A$2:$L$1105,5,FALSE)</f>
        <v>#N/A</v>
      </c>
      <c r="E54" s="214" t="e">
        <f>VLOOKUP($F54,УЧАСТНИКИ!$A$2:$L$1105,8,FALSE)</f>
        <v>#N/A</v>
      </c>
      <c r="F54" s="212"/>
      <c r="G54" s="212"/>
      <c r="H54" s="212"/>
      <c r="I54" s="212"/>
      <c r="J54" s="213" t="e">
        <f>VLOOKUP($F54,УЧАСТНИКИ!$A$2:$L$1105,9,FALSE)</f>
        <v>#N/A</v>
      </c>
    </row>
    <row r="55" spans="1:11" hidden="1" x14ac:dyDescent="0.2">
      <c r="A55" s="212" t="s">
        <v>39</v>
      </c>
      <c r="B55" s="95" t="e">
        <f>VLOOKUP($F55,УЧАСТНИКИ!$A$2:$L$1105,3,FALSE)</f>
        <v>#N/A</v>
      </c>
      <c r="C55" s="96" t="e">
        <f>VLOOKUP($F55,УЧАСТНИКИ!$A$2:$L$1105,4,FALSE)</f>
        <v>#N/A</v>
      </c>
      <c r="D55" s="97" t="e">
        <f>VLOOKUP($F55,УЧАСТНИКИ!$A$2:$L$1105,5,FALSE)</f>
        <v>#N/A</v>
      </c>
      <c r="E55" s="214" t="e">
        <f>VLOOKUP($F55,УЧАСТНИКИ!$A$2:$L$1105,8,FALSE)</f>
        <v>#N/A</v>
      </c>
      <c r="F55" s="212"/>
      <c r="G55" s="212"/>
      <c r="H55" s="212"/>
      <c r="I55" s="212"/>
      <c r="J55" s="213" t="e">
        <f>VLOOKUP($F55,УЧАСТНИКИ!$A$2:$L$1105,9,FALSE)</f>
        <v>#N/A</v>
      </c>
    </row>
    <row r="56" spans="1:11" hidden="1" x14ac:dyDescent="0.2">
      <c r="A56" s="212" t="s">
        <v>40</v>
      </c>
      <c r="B56" s="95" t="e">
        <f>VLOOKUP($F56,УЧАСТНИКИ!$A$2:$L$1105,3,FALSE)</f>
        <v>#N/A</v>
      </c>
      <c r="C56" s="96" t="e">
        <f>VLOOKUP($F56,УЧАСТНИКИ!$A$2:$L$1105,4,FALSE)</f>
        <v>#N/A</v>
      </c>
      <c r="D56" s="97" t="e">
        <f>VLOOKUP($F56,УЧАСТНИКИ!$A$2:$L$1105,5,FALSE)</f>
        <v>#N/A</v>
      </c>
      <c r="E56" s="214" t="e">
        <f>VLOOKUP($F56,УЧАСТНИКИ!$A$2:$L$1105,8,FALSE)</f>
        <v>#N/A</v>
      </c>
      <c r="F56" s="212"/>
      <c r="G56" s="212"/>
      <c r="H56" s="212"/>
      <c r="I56" s="212"/>
      <c r="J56" s="213" t="e">
        <f>VLOOKUP($F56,УЧАСТНИКИ!$A$2:$L$1105,9,FALSE)</f>
        <v>#N/A</v>
      </c>
    </row>
    <row r="57" spans="1:11" hidden="1" x14ac:dyDescent="0.2">
      <c r="A57" s="212">
        <v>8</v>
      </c>
      <c r="B57" s="95" t="e">
        <f>VLOOKUP($F57,УЧАСТНИКИ!$A$2:$L$1105,3,FALSE)</f>
        <v>#N/A</v>
      </c>
      <c r="C57" s="96" t="e">
        <f>VLOOKUP($F57,УЧАСТНИКИ!$A$2:$L$1105,4,FALSE)</f>
        <v>#N/A</v>
      </c>
      <c r="D57" s="97" t="e">
        <f>VLOOKUP($F57,УЧАСТНИКИ!$A$2:$L$1105,5,FALSE)</f>
        <v>#N/A</v>
      </c>
      <c r="E57" s="214" t="e">
        <f>VLOOKUP($F57,УЧАСТНИКИ!$A$2:$L$1105,8,FALSE)</f>
        <v>#N/A</v>
      </c>
      <c r="F57" s="212"/>
      <c r="G57" s="212"/>
      <c r="H57" s="212"/>
      <c r="I57" s="212"/>
      <c r="J57" s="213" t="e">
        <f>VLOOKUP($F57,УЧАСТНИКИ!$A$2:$L$1105,9,FALSE)</f>
        <v>#N/A</v>
      </c>
    </row>
    <row r="58" spans="1:11" hidden="1" x14ac:dyDescent="0.2">
      <c r="A58" s="221"/>
      <c r="B58" s="222" t="s">
        <v>23</v>
      </c>
      <c r="C58" s="223"/>
      <c r="D58" s="223"/>
      <c r="E58" s="223"/>
      <c r="F58" s="223"/>
      <c r="G58" s="223"/>
      <c r="H58" s="223"/>
      <c r="I58" s="223"/>
      <c r="J58" s="224"/>
    </row>
    <row r="59" spans="1:11" hidden="1" x14ac:dyDescent="0.2">
      <c r="A59" s="212" t="s">
        <v>34</v>
      </c>
      <c r="B59" s="95" t="e">
        <f>VLOOKUP($F59,УЧАСТНИКИ!$A$2:$L$1105,3,FALSE)</f>
        <v>#N/A</v>
      </c>
      <c r="C59" s="96" t="e">
        <f>VLOOKUP($F59,УЧАСТНИКИ!$A$2:$L$1105,4,FALSE)</f>
        <v>#N/A</v>
      </c>
      <c r="D59" s="97" t="e">
        <f>VLOOKUP($F59,УЧАСТНИКИ!$A$2:$L$1105,5,FALSE)</f>
        <v>#N/A</v>
      </c>
      <c r="E59" s="214" t="e">
        <f>VLOOKUP($F59,УЧАСТНИКИ!$A$2:$L$1105,8,FALSE)</f>
        <v>#N/A</v>
      </c>
      <c r="F59" s="212"/>
      <c r="G59" s="212"/>
      <c r="H59" s="212"/>
      <c r="I59" s="212"/>
      <c r="J59" s="213" t="e">
        <f>VLOOKUP($F59,УЧАСТНИКИ!$A$2:$L$1105,9,FALSE)</f>
        <v>#N/A</v>
      </c>
    </row>
    <row r="60" spans="1:11" hidden="1" x14ac:dyDescent="0.2">
      <c r="A60" s="212" t="s">
        <v>35</v>
      </c>
      <c r="B60" s="95" t="e">
        <f>VLOOKUP($F60,УЧАСТНИКИ!$A$2:$L$1105,3,FALSE)</f>
        <v>#N/A</v>
      </c>
      <c r="C60" s="96" t="e">
        <f>VLOOKUP($F60,УЧАСТНИКИ!$A$2:$L$1105,4,FALSE)</f>
        <v>#N/A</v>
      </c>
      <c r="D60" s="97" t="e">
        <f>VLOOKUP($F60,УЧАСТНИКИ!$A$2:$L$1105,5,FALSE)</f>
        <v>#N/A</v>
      </c>
      <c r="E60" s="214" t="e">
        <f>VLOOKUP($F60,УЧАСТНИКИ!$A$2:$L$1105,8,FALSE)</f>
        <v>#N/A</v>
      </c>
      <c r="F60" s="212"/>
      <c r="G60" s="212"/>
      <c r="H60" s="212"/>
      <c r="I60" s="212"/>
      <c r="J60" s="213" t="e">
        <f>VLOOKUP($F60,УЧАСТНИКИ!$A$2:$L$1105,9,FALSE)</f>
        <v>#N/A</v>
      </c>
    </row>
    <row r="61" spans="1:11" hidden="1" x14ac:dyDescent="0.2">
      <c r="A61" s="212" t="s">
        <v>36</v>
      </c>
      <c r="B61" s="95" t="e">
        <f>VLOOKUP($F61,УЧАСТНИКИ!$A$2:$L$1105,3,FALSE)</f>
        <v>#N/A</v>
      </c>
      <c r="C61" s="96" t="e">
        <f>VLOOKUP($F61,УЧАСТНИКИ!$A$2:$L$1105,4,FALSE)</f>
        <v>#N/A</v>
      </c>
      <c r="D61" s="97" t="e">
        <f>VLOOKUP($F61,УЧАСТНИКИ!$A$2:$L$1105,5,FALSE)</f>
        <v>#N/A</v>
      </c>
      <c r="E61" s="214" t="e">
        <f>VLOOKUP($F61,УЧАСТНИКИ!$A$2:$L$1105,8,FALSE)</f>
        <v>#N/A</v>
      </c>
      <c r="F61" s="212"/>
      <c r="G61" s="212"/>
      <c r="H61" s="212"/>
      <c r="I61" s="212"/>
      <c r="J61" s="213" t="e">
        <f>VLOOKUP($F61,УЧАСТНИКИ!$A$2:$L$1105,9,FALSE)</f>
        <v>#N/A</v>
      </c>
    </row>
    <row r="62" spans="1:11" hidden="1" x14ac:dyDescent="0.2">
      <c r="A62" s="212" t="s">
        <v>37</v>
      </c>
      <c r="B62" s="95" t="e">
        <f>VLOOKUP($F62,УЧАСТНИКИ!$A$2:$L$1105,3,FALSE)</f>
        <v>#N/A</v>
      </c>
      <c r="C62" s="96" t="e">
        <f>VLOOKUP($F62,УЧАСТНИКИ!$A$2:$L$1105,4,FALSE)</f>
        <v>#N/A</v>
      </c>
      <c r="D62" s="97" t="e">
        <f>VLOOKUP($F62,УЧАСТНИКИ!$A$2:$L$1105,5,FALSE)</f>
        <v>#N/A</v>
      </c>
      <c r="E62" s="214" t="e">
        <f>VLOOKUP($F62,УЧАСТНИКИ!$A$2:$L$1105,8,FALSE)</f>
        <v>#N/A</v>
      </c>
      <c r="F62" s="212"/>
      <c r="G62" s="212"/>
      <c r="H62" s="212"/>
      <c r="I62" s="212"/>
      <c r="J62" s="213" t="e">
        <f>VLOOKUP($F62,УЧАСТНИКИ!$A$2:$L$1105,9,FALSE)</f>
        <v>#N/A</v>
      </c>
    </row>
    <row r="63" spans="1:11" hidden="1" x14ac:dyDescent="0.2">
      <c r="A63" s="212" t="s">
        <v>38</v>
      </c>
      <c r="B63" s="95" t="e">
        <f>VLOOKUP($F63,УЧАСТНИКИ!$A$2:$L$1105,3,FALSE)</f>
        <v>#N/A</v>
      </c>
      <c r="C63" s="96" t="e">
        <f>VLOOKUP($F63,УЧАСТНИКИ!$A$2:$L$1105,4,FALSE)</f>
        <v>#N/A</v>
      </c>
      <c r="D63" s="97" t="e">
        <f>VLOOKUP($F63,УЧАСТНИКИ!$A$2:$L$1105,5,FALSE)</f>
        <v>#N/A</v>
      </c>
      <c r="E63" s="214" t="e">
        <f>VLOOKUP($F63,УЧАСТНИКИ!$A$2:$L$1105,8,FALSE)</f>
        <v>#N/A</v>
      </c>
      <c r="F63" s="212"/>
      <c r="G63" s="212"/>
      <c r="H63" s="212"/>
      <c r="I63" s="212"/>
      <c r="J63" s="213" t="e">
        <f>VLOOKUP($F63,УЧАСТНИКИ!$A$2:$L$1105,9,FALSE)</f>
        <v>#N/A</v>
      </c>
    </row>
    <row r="64" spans="1:11" hidden="1" x14ac:dyDescent="0.2">
      <c r="A64" s="212" t="s">
        <v>39</v>
      </c>
      <c r="B64" s="95" t="e">
        <f>VLOOKUP($F64,УЧАСТНИКИ!$A$2:$L$1105,3,FALSE)</f>
        <v>#N/A</v>
      </c>
      <c r="C64" s="96" t="e">
        <f>VLOOKUP($F64,УЧАСТНИКИ!$A$2:$L$1105,4,FALSE)</f>
        <v>#N/A</v>
      </c>
      <c r="D64" s="97" t="e">
        <f>VLOOKUP($F64,УЧАСТНИКИ!$A$2:$L$1105,5,FALSE)</f>
        <v>#N/A</v>
      </c>
      <c r="E64" s="214" t="e">
        <f>VLOOKUP($F64,УЧАСТНИКИ!$A$2:$L$1105,8,FALSE)</f>
        <v>#N/A</v>
      </c>
      <c r="F64" s="212"/>
      <c r="G64" s="212"/>
      <c r="H64" s="212"/>
      <c r="I64" s="212"/>
      <c r="J64" s="213" t="e">
        <f>VLOOKUP($F64,УЧАСТНИКИ!$A$2:$L$1105,9,FALSE)</f>
        <v>#N/A</v>
      </c>
    </row>
    <row r="65" spans="1:11" hidden="1" x14ac:dyDescent="0.2">
      <c r="A65" s="212" t="s">
        <v>40</v>
      </c>
      <c r="B65" s="95" t="e">
        <f>VLOOKUP($F65,УЧАСТНИКИ!$A$2:$L$1105,3,FALSE)</f>
        <v>#N/A</v>
      </c>
      <c r="C65" s="96" t="e">
        <f>VLOOKUP($F65,УЧАСТНИКИ!$A$2:$L$1105,4,FALSE)</f>
        <v>#N/A</v>
      </c>
      <c r="D65" s="97" t="e">
        <f>VLOOKUP($F65,УЧАСТНИКИ!$A$2:$L$1105,5,FALSE)</f>
        <v>#N/A</v>
      </c>
      <c r="E65" s="214" t="e">
        <f>VLOOKUP($F65,УЧАСТНИКИ!$A$2:$L$1105,8,FALSE)</f>
        <v>#N/A</v>
      </c>
      <c r="F65" s="212"/>
      <c r="G65" s="212"/>
      <c r="H65" s="212"/>
      <c r="I65" s="212"/>
      <c r="J65" s="213" t="e">
        <f>VLOOKUP($F65,УЧАСТНИКИ!$A$2:$L$1105,9,FALSE)</f>
        <v>#N/A</v>
      </c>
    </row>
    <row r="66" spans="1:11" hidden="1" x14ac:dyDescent="0.2">
      <c r="A66" s="212">
        <v>8</v>
      </c>
      <c r="B66" s="95" t="e">
        <f>VLOOKUP($F66,УЧАСТНИКИ!$A$2:$L$1105,3,FALSE)</f>
        <v>#N/A</v>
      </c>
      <c r="C66" s="96" t="e">
        <f>VLOOKUP($F66,УЧАСТНИКИ!$A$2:$L$1105,4,FALSE)</f>
        <v>#N/A</v>
      </c>
      <c r="D66" s="97" t="e">
        <f>VLOOKUP($F66,УЧАСТНИКИ!$A$2:$L$1105,5,FALSE)</f>
        <v>#N/A</v>
      </c>
      <c r="E66" s="214" t="e">
        <f>VLOOKUP($F66,УЧАСТНИКИ!$A$2:$L$1105,8,FALSE)</f>
        <v>#N/A</v>
      </c>
      <c r="F66" s="212"/>
      <c r="G66" s="212"/>
      <c r="H66" s="212"/>
      <c r="I66" s="212"/>
      <c r="J66" s="213" t="e">
        <f>VLOOKUP($F66,УЧАСТНИКИ!$A$2:$L$1105,9,FALSE)</f>
        <v>#N/A</v>
      </c>
    </row>
    <row r="67" spans="1:11" x14ac:dyDescent="0.2">
      <c r="K67" s="23"/>
    </row>
    <row r="68" spans="1:11" x14ac:dyDescent="0.2">
      <c r="K68" s="23"/>
    </row>
    <row r="69" spans="1:11" x14ac:dyDescent="0.2">
      <c r="K69" s="23"/>
    </row>
    <row r="70" spans="1:11" ht="15.75" x14ac:dyDescent="0.25">
      <c r="A70" s="248" t="s">
        <v>55</v>
      </c>
      <c r="B70" s="87"/>
      <c r="D70" s="205" t="s">
        <v>178</v>
      </c>
      <c r="E70" s="248"/>
      <c r="J70" s="23"/>
      <c r="K70" s="23"/>
    </row>
    <row r="71" spans="1:11" ht="15.75" x14ac:dyDescent="0.25">
      <c r="A71" s="248" t="s">
        <v>51</v>
      </c>
      <c r="D71" s="205" t="s">
        <v>1267</v>
      </c>
      <c r="K71" s="23"/>
    </row>
    <row r="72" spans="1:11" ht="15.75" x14ac:dyDescent="0.25">
      <c r="A72" s="282" t="s">
        <v>52</v>
      </c>
      <c r="B72" s="282"/>
      <c r="D72" s="205" t="s">
        <v>1268</v>
      </c>
      <c r="K72" s="23"/>
    </row>
    <row r="73" spans="1:11" ht="15.75" x14ac:dyDescent="0.25">
      <c r="A73" s="282"/>
      <c r="B73" s="282"/>
      <c r="K73" s="23"/>
    </row>
    <row r="74" spans="1:1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</sheetData>
  <mergeCells count="6">
    <mergeCell ref="A73:B73"/>
    <mergeCell ref="A3:J3"/>
    <mergeCell ref="A1:J1"/>
    <mergeCell ref="A2:J2"/>
    <mergeCell ref="E4:J4"/>
    <mergeCell ref="A72:B72"/>
  </mergeCells>
  <phoneticPr fontId="1" type="noConversion"/>
  <printOptions horizontalCentered="1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00B050"/>
  </sheetPr>
  <dimension ref="A1:N107"/>
  <sheetViews>
    <sheetView zoomScale="110" zoomScaleNormal="110" workbookViewId="0">
      <selection activeCell="E16" sqref="E16"/>
    </sheetView>
  </sheetViews>
  <sheetFormatPr defaultColWidth="9.140625" defaultRowHeight="12.75" x14ac:dyDescent="0.2"/>
  <cols>
    <col min="1" max="1" width="4" style="63" customWidth="1"/>
    <col min="2" max="2" width="25.5703125" style="63" customWidth="1"/>
    <col min="3" max="3" width="13" style="63" customWidth="1"/>
    <col min="4" max="4" width="34.7109375" style="63" customWidth="1"/>
    <col min="5" max="5" width="9.7109375" style="63" customWidth="1"/>
    <col min="6" max="6" width="9.28515625" style="63" customWidth="1"/>
    <col min="7" max="7" width="6.85546875" style="63" customWidth="1"/>
    <col min="8" max="8" width="25.140625" style="63" customWidth="1"/>
    <col min="9" max="9" width="6.85546875" style="63" customWidth="1"/>
    <col min="10" max="10" width="11" style="63" customWidth="1"/>
    <col min="11" max="11" width="6" style="63" customWidth="1"/>
    <col min="12" max="16384" width="9.140625" style="63"/>
  </cols>
  <sheetData>
    <row r="1" spans="1:14" x14ac:dyDescent="0.2">
      <c r="A1" s="284" t="str">
        <f>Name_2</f>
        <v>ВСЕРОССИЙСКАЯ ФЕДЕРАЦИЯ ЛЕГКОЙ АТЛЕТИКИ</v>
      </c>
      <c r="B1" s="284"/>
      <c r="C1" s="284"/>
      <c r="D1" s="284"/>
      <c r="E1" s="284"/>
      <c r="F1" s="284"/>
      <c r="G1" s="284"/>
      <c r="H1" s="284"/>
      <c r="I1" s="284"/>
      <c r="J1" s="284"/>
      <c r="K1" s="131"/>
      <c r="L1" s="55"/>
      <c r="M1" s="55"/>
      <c r="N1" s="55"/>
    </row>
    <row r="2" spans="1:14" ht="14.25" x14ac:dyDescent="0.2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55"/>
      <c r="M2" s="55"/>
      <c r="N2" s="55"/>
    </row>
    <row r="3" spans="1:14" ht="15" x14ac:dyDescent="0.2">
      <c r="A3" s="286" t="str">
        <f>Name_4</f>
        <v>КОМАНДНЫЙ ЧЕМПИОНАТ РОССИИ</v>
      </c>
      <c r="B3" s="286"/>
      <c r="C3" s="286"/>
      <c r="D3" s="286"/>
      <c r="E3" s="286"/>
      <c r="F3" s="286"/>
      <c r="G3" s="286"/>
      <c r="H3" s="286"/>
      <c r="I3" s="286"/>
      <c r="J3" s="286"/>
      <c r="K3" s="64"/>
      <c r="L3" s="55"/>
      <c r="M3" s="55"/>
      <c r="N3" s="55"/>
    </row>
    <row r="4" spans="1:14" ht="15" x14ac:dyDescent="0.2">
      <c r="A4" s="201"/>
      <c r="B4" s="201"/>
      <c r="C4" s="201"/>
      <c r="D4" s="201"/>
      <c r="E4" s="288" t="s">
        <v>163</v>
      </c>
      <c r="F4" s="288"/>
      <c r="G4" s="288"/>
      <c r="H4" s="288"/>
      <c r="I4" s="288"/>
      <c r="J4" s="288"/>
      <c r="K4" s="132"/>
    </row>
    <row r="5" spans="1:14" ht="15" x14ac:dyDescent="0.2">
      <c r="A5" s="18" t="str">
        <f>d_4</f>
        <v>МУЖЧИНЫ</v>
      </c>
      <c r="B5" s="194"/>
      <c r="C5" s="197" t="s">
        <v>158</v>
      </c>
      <c r="D5" s="194" t="s">
        <v>194</v>
      </c>
      <c r="F5" s="18" t="str">
        <f>d_2</f>
        <v>05.09.2019г.</v>
      </c>
      <c r="H5" s="34" t="s">
        <v>161</v>
      </c>
      <c r="I5" s="15" t="s">
        <v>1307</v>
      </c>
      <c r="K5" s="132"/>
    </row>
    <row r="6" spans="1:14" x14ac:dyDescent="0.2">
      <c r="A6" s="15" t="s">
        <v>138</v>
      </c>
      <c r="B6" s="141"/>
      <c r="C6" s="197" t="s">
        <v>159</v>
      </c>
      <c r="D6" s="15" t="s">
        <v>195</v>
      </c>
      <c r="E6" s="15"/>
      <c r="H6" s="34" t="s">
        <v>162</v>
      </c>
      <c r="I6" s="195"/>
      <c r="K6" s="65"/>
    </row>
    <row r="7" spans="1:14" ht="12.75" customHeight="1" x14ac:dyDescent="0.2">
      <c r="C7" s="197" t="s">
        <v>160</v>
      </c>
      <c r="D7" s="15" t="s">
        <v>196</v>
      </c>
      <c r="F7" s="15"/>
      <c r="G7" s="13"/>
      <c r="H7" s="13"/>
      <c r="I7" s="141"/>
      <c r="J7" s="19" t="str">
        <f>d_5</f>
        <v>г. Сочи, ул. Бзугу 2, ст. им. Славы Метревели</v>
      </c>
      <c r="K7" s="65"/>
    </row>
    <row r="8" spans="1:14" ht="24" customHeight="1" x14ac:dyDescent="0.2">
      <c r="A8" s="111" t="s">
        <v>54</v>
      </c>
      <c r="B8" s="111" t="s">
        <v>134</v>
      </c>
      <c r="C8" s="111" t="s">
        <v>50</v>
      </c>
      <c r="D8" s="111" t="s">
        <v>78</v>
      </c>
      <c r="E8" s="111" t="s">
        <v>153</v>
      </c>
      <c r="F8" s="111" t="s">
        <v>31</v>
      </c>
      <c r="G8" s="111" t="s">
        <v>84</v>
      </c>
      <c r="H8" s="111" t="s">
        <v>18</v>
      </c>
      <c r="I8" s="111" t="s">
        <v>45</v>
      </c>
      <c r="J8" s="111" t="s">
        <v>56</v>
      </c>
    </row>
    <row r="9" spans="1:14" x14ac:dyDescent="0.2">
      <c r="A9" s="113"/>
      <c r="B9" s="114" t="s">
        <v>41</v>
      </c>
      <c r="C9" s="115"/>
      <c r="D9" s="115"/>
      <c r="E9" s="115"/>
      <c r="F9" s="115"/>
      <c r="G9" s="115"/>
      <c r="H9" s="115"/>
      <c r="I9" s="115"/>
      <c r="J9" s="116"/>
    </row>
    <row r="10" spans="1:14" ht="27.75" customHeight="1" x14ac:dyDescent="0.2">
      <c r="A10" s="212" t="s">
        <v>34</v>
      </c>
      <c r="B10" s="95" t="str">
        <f>VLOOKUP($F10,УЧАСТНИКИ!$A$2:$L$1105,3,FALSE)</f>
        <v>Дубровский Сергей</v>
      </c>
      <c r="C10" s="96" t="str">
        <f>VLOOKUP($F10,УЧАСТНИКИ!$A$2:$L$1105,4,FALSE)</f>
        <v>20.01.1995</v>
      </c>
      <c r="D10" s="97" t="str">
        <f>VLOOKUP($F10,УЧАСТНИКИ!$A$2:$L$1105,5,FALSE)</f>
        <v>Московская область Белгородская область</v>
      </c>
      <c r="E10" s="214" t="str">
        <f>VLOOKUP($F10,УЧАСТНИКИ!$A$2:$L$1105,8,FALSE)</f>
        <v>МС</v>
      </c>
      <c r="F10" s="236" t="s">
        <v>113</v>
      </c>
      <c r="G10" s="236"/>
      <c r="H10" s="212"/>
      <c r="I10" s="212"/>
      <c r="J10" s="213"/>
    </row>
    <row r="11" spans="1:14" s="174" customFormat="1" ht="17.25" customHeight="1" x14ac:dyDescent="0.2">
      <c r="A11" s="212" t="s">
        <v>35</v>
      </c>
      <c r="B11" s="175" t="str">
        <f>VLOOKUP($F11,УЧАСТНИКИ!$A$2:$L$1105,3,FALSE)</f>
        <v>Попов Алексей</v>
      </c>
      <c r="C11" s="176" t="str">
        <f>VLOOKUP($F11,УЧАСТНИКИ!$A$2:$L$1105,4,FALSE)</f>
        <v>17.06.1987</v>
      </c>
      <c r="D11" s="177" t="str">
        <f>VLOOKUP($F11,УЧАСТНИКИ!$A$2:$L$1105,5,FALSE)</f>
        <v xml:space="preserve">Воронежская область </v>
      </c>
      <c r="E11" s="237" t="str">
        <f>VLOOKUP($F11,УЧАСТНИКИ!$A$2:$L$1105,8,FALSE)</f>
        <v>МСМК</v>
      </c>
      <c r="F11" s="212" t="s">
        <v>1167</v>
      </c>
      <c r="G11" s="212"/>
      <c r="H11" s="212"/>
      <c r="I11" s="212"/>
      <c r="J11" s="212"/>
    </row>
    <row r="12" spans="1:14" s="174" customFormat="1" ht="17.25" customHeight="1" x14ac:dyDescent="0.2">
      <c r="A12" s="212" t="s">
        <v>36</v>
      </c>
      <c r="B12" s="175" t="str">
        <f>VLOOKUP($F12,УЧАСТНИКИ!$A$2:$L$1105,3,FALSE)</f>
        <v>Морозкин Вадим</v>
      </c>
      <c r="C12" s="176" t="str">
        <f>VLOOKUP($F12,УЧАСТНИКИ!$A$2:$L$1105,4,FALSE)</f>
        <v>30.08.1997</v>
      </c>
      <c r="D12" s="177" t="str">
        <f>VLOOKUP($F12,УЧАСТНИКИ!$A$2:$L$1105,5,FALSE)</f>
        <v xml:space="preserve">Республика Мордовия </v>
      </c>
      <c r="E12" s="237" t="str">
        <f>VLOOKUP($F12,УЧАСТНИКИ!$A$2:$L$1105,8,FALSE)</f>
        <v>КМС</v>
      </c>
      <c r="F12" s="212" t="s">
        <v>1178</v>
      </c>
      <c r="G12" s="212"/>
      <c r="H12" s="212"/>
      <c r="I12" s="212"/>
      <c r="J12" s="212"/>
    </row>
    <row r="13" spans="1:14" s="174" customFormat="1" ht="17.25" customHeight="1" x14ac:dyDescent="0.2">
      <c r="A13" s="212" t="s">
        <v>37</v>
      </c>
      <c r="B13" s="175" t="str">
        <f>VLOOKUP($F13,УЧАСТНИКИ!$A$2:$L$1105,3,FALSE)</f>
        <v>Болотов Сергей</v>
      </c>
      <c r="C13" s="176" t="str">
        <f>VLOOKUP($F13,УЧАСТНИКИ!$A$2:$L$1105,4,FALSE)</f>
        <v>09.04.1996</v>
      </c>
      <c r="D13" s="177" t="str">
        <f>VLOOKUP($F13,УЧАСТНИКИ!$A$2:$L$1105,5,FALSE)</f>
        <v xml:space="preserve">Владимирская область </v>
      </c>
      <c r="E13" s="237" t="str">
        <f>VLOOKUP($F13,УЧАСТНИКИ!$A$2:$L$1105,8,FALSE)</f>
        <v>КМС</v>
      </c>
      <c r="F13" s="212" t="s">
        <v>1156</v>
      </c>
      <c r="G13" s="212"/>
      <c r="H13" s="212"/>
      <c r="I13" s="212"/>
      <c r="J13" s="212"/>
      <c r="L13" s="178"/>
    </row>
    <row r="14" spans="1:14" ht="17.25" customHeight="1" x14ac:dyDescent="0.2">
      <c r="A14" s="212" t="s">
        <v>38</v>
      </c>
      <c r="B14" s="95" t="str">
        <f>VLOOKUP($F14,УЧАСТНИКИ!$A$2:$L$1105,3,FALSE)</f>
        <v>Рязанцев Александр</v>
      </c>
      <c r="C14" s="96" t="str">
        <f>VLOOKUP($F14,УЧАСТНИКИ!$A$2:$L$1105,4,FALSE)</f>
        <v>01.12.1993</v>
      </c>
      <c r="D14" s="97" t="str">
        <f>VLOOKUP($F14,УЧАСТНИКИ!$A$2:$L$1105,5,FALSE)</f>
        <v xml:space="preserve">Воронежская область </v>
      </c>
      <c r="E14" s="214" t="str">
        <f>VLOOKUP($F14,УЧАСТНИКИ!$A$2:$L$1105,8,FALSE)</f>
        <v>КМС</v>
      </c>
      <c r="F14" s="212" t="s">
        <v>1169</v>
      </c>
      <c r="G14" s="212"/>
      <c r="H14" s="212"/>
      <c r="I14" s="212"/>
      <c r="J14" s="213" t="s">
        <v>121</v>
      </c>
    </row>
    <row r="15" spans="1:14" ht="17.25" customHeight="1" x14ac:dyDescent="0.2">
      <c r="A15" s="212" t="s">
        <v>39</v>
      </c>
      <c r="B15" s="95" t="str">
        <f>VLOOKUP($F15,УЧАСТНИКИ!$A$2:$L$1105,3,FALSE)</f>
        <v>Перегудов Степан</v>
      </c>
      <c r="C15" s="96" t="str">
        <f>VLOOKUP($F15,УЧАСТНИКИ!$A$2:$L$1105,4,FALSE)</f>
        <v>30.01.1994</v>
      </c>
      <c r="D15" s="97" t="str">
        <f>VLOOKUP($F15,УЧАСТНИКИ!$A$2:$L$1105,5,FALSE)</f>
        <v xml:space="preserve">Краснодарский край </v>
      </c>
      <c r="E15" s="214" t="str">
        <f>VLOOKUP($F15,УЧАСТНИКИ!$A$2:$L$1105,8,FALSE)</f>
        <v>МС</v>
      </c>
      <c r="F15" s="212" t="s">
        <v>120</v>
      </c>
      <c r="G15" s="212"/>
      <c r="H15" s="212"/>
      <c r="I15" s="212"/>
      <c r="J15" s="213"/>
    </row>
    <row r="16" spans="1:14" ht="17.25" customHeight="1" x14ac:dyDescent="0.2">
      <c r="A16" s="212" t="s">
        <v>40</v>
      </c>
      <c r="B16" s="95" t="str">
        <f>VLOOKUP($F16,УЧАСТНИКИ!$A$2:$L$1105,3,FALSE)</f>
        <v>Колоколенков Михаил</v>
      </c>
      <c r="C16" s="96" t="str">
        <f>VLOOKUP($F16,УЧАСТНИКИ!$A$2:$L$1105,4,FALSE)</f>
        <v>14.11.1995</v>
      </c>
      <c r="D16" s="97" t="str">
        <f>VLOOKUP($F16,УЧАСТНИКИ!$A$2:$L$1105,5,FALSE)</f>
        <v xml:space="preserve">Рязанская область </v>
      </c>
      <c r="E16" s="214" t="str">
        <f>VLOOKUP($F16,УЧАСТНИКИ!$A$2:$L$1105,8,FALSE)</f>
        <v>КМС</v>
      </c>
      <c r="F16" s="212" t="s">
        <v>1110</v>
      </c>
      <c r="G16" s="212"/>
      <c r="H16" s="212"/>
      <c r="I16" s="212"/>
      <c r="J16" s="213"/>
    </row>
    <row r="17" spans="1:10" ht="17.25" customHeight="1" x14ac:dyDescent="0.2">
      <c r="A17" s="212" t="s">
        <v>61</v>
      </c>
      <c r="B17" s="95" t="str">
        <f>VLOOKUP($F17,УЧАСТНИКИ!$A$2:$L$1105,3,FALSE)</f>
        <v>Гадельшин Вильдан</v>
      </c>
      <c r="C17" s="96" t="str">
        <f>VLOOKUP($F17,УЧАСТНИКИ!$A$2:$L$1105,4,FALSE)</f>
        <v>12.04.1995</v>
      </c>
      <c r="D17" s="97" t="str">
        <f>VLOOKUP($F17,УЧАСТНИКИ!$A$2:$L$1105,5,FALSE)</f>
        <v xml:space="preserve">Республика Башкортостан </v>
      </c>
      <c r="E17" s="214" t="str">
        <f>VLOOKUP($F17,УЧАСТНИКИ!$A$2:$L$1105,8,FALSE)</f>
        <v>КМС</v>
      </c>
      <c r="F17" s="212" t="s">
        <v>1098</v>
      </c>
      <c r="G17" s="212"/>
      <c r="H17" s="212"/>
      <c r="I17" s="212"/>
      <c r="J17" s="213"/>
    </row>
    <row r="18" spans="1:10" ht="17.25" customHeight="1" x14ac:dyDescent="0.2">
      <c r="A18" s="212" t="s">
        <v>68</v>
      </c>
      <c r="B18" s="95" t="str">
        <f>VLOOKUP($F18,УЧАСТНИКИ!$A$2:$L$1105,3,FALSE)</f>
        <v>Надыров Ильдар</v>
      </c>
      <c r="C18" s="96" t="str">
        <f>VLOOKUP($F18,УЧАСТНИКИ!$A$2:$L$1105,4,FALSE)</f>
        <v>22.04.1994</v>
      </c>
      <c r="D18" s="97" t="str">
        <f>VLOOKUP($F18,УЧАСТНИКИ!$A$2:$L$1105,5,FALSE)</f>
        <v xml:space="preserve">Алтайский край </v>
      </c>
      <c r="E18" s="214" t="str">
        <f>VLOOKUP($F18,УЧАСТНИКИ!$A$2:$L$1105,8,FALSE)</f>
        <v>КМС</v>
      </c>
      <c r="F18" s="212" t="s">
        <v>1147</v>
      </c>
      <c r="G18" s="212"/>
      <c r="H18" s="212"/>
      <c r="I18" s="212"/>
      <c r="J18" s="213" t="s">
        <v>121</v>
      </c>
    </row>
    <row r="19" spans="1:10" ht="17.25" customHeight="1" x14ac:dyDescent="0.2">
      <c r="A19" s="212" t="s">
        <v>67</v>
      </c>
      <c r="B19" s="95" t="str">
        <f>VLOOKUP($F19,УЧАСТНИКИ!$A$2:$L$1105,3,FALSE)</f>
        <v>Калганов Никита</v>
      </c>
      <c r="C19" s="96" t="str">
        <f>VLOOKUP($F19,УЧАСТНИКИ!$A$2:$L$1105,4,FALSE)</f>
        <v>07.06.1999</v>
      </c>
      <c r="D19" s="97" t="str">
        <f>VLOOKUP($F19,УЧАСТНИКИ!$A$2:$L$1105,5,FALSE)</f>
        <v>Москва Орловская область</v>
      </c>
      <c r="E19" s="214" t="str">
        <f>VLOOKUP($F19,УЧАСТНИКИ!$A$2:$L$1105,8,FALSE)</f>
        <v>КМС</v>
      </c>
      <c r="F19" s="212" t="s">
        <v>71</v>
      </c>
      <c r="G19" s="212"/>
      <c r="H19" s="212"/>
      <c r="I19" s="212"/>
      <c r="J19" s="213" t="s">
        <v>121</v>
      </c>
    </row>
    <row r="20" spans="1:10" ht="17.25" customHeight="1" x14ac:dyDescent="0.2">
      <c r="A20" s="212" t="s">
        <v>66</v>
      </c>
      <c r="B20" s="95" t="str">
        <f>VLOOKUP($F20,УЧАСТНИКИ!$A$2:$L$1105,3,FALSE)</f>
        <v>Корепин Григорий</v>
      </c>
      <c r="C20" s="96" t="str">
        <f>VLOOKUP($F20,УЧАСТНИКИ!$A$2:$L$1105,4,FALSE)</f>
        <v>27.01.2000</v>
      </c>
      <c r="D20" s="97" t="str">
        <f>VLOOKUP($F20,УЧАСТНИКИ!$A$2:$L$1105,5,FALSE)</f>
        <v xml:space="preserve">Санкт-Петербург </v>
      </c>
      <c r="E20" s="214" t="str">
        <f>VLOOKUP($F20,УЧАСТНИКИ!$A$2:$L$1105,8,FALSE)</f>
        <v>КМС</v>
      </c>
      <c r="F20" s="212" t="s">
        <v>1189</v>
      </c>
      <c r="G20" s="212"/>
      <c r="H20" s="212"/>
      <c r="I20" s="212"/>
      <c r="J20" s="213" t="s">
        <v>121</v>
      </c>
    </row>
    <row r="21" spans="1:10" ht="17.25" customHeight="1" x14ac:dyDescent="0.2">
      <c r="A21" s="212" t="s">
        <v>65</v>
      </c>
      <c r="B21" s="95" t="str">
        <f>VLOOKUP($F21,УЧАСТНИКИ!$A$2:$L$1105,3,FALSE)</f>
        <v>Кунц Евгений</v>
      </c>
      <c r="C21" s="96" t="str">
        <f>VLOOKUP($F21,УЧАСТНИКИ!$A$2:$L$1105,4,FALSE)</f>
        <v>21.04.1993</v>
      </c>
      <c r="D21" s="97" t="str">
        <f>VLOOKUP($F21,УЧАСТНИКИ!$A$2:$L$1105,5,FALSE)</f>
        <v>Москва Алтайский край</v>
      </c>
      <c r="E21" s="214" t="str">
        <f>VLOOKUP($F21,УЧАСТНИКИ!$A$2:$L$1105,8,FALSE)</f>
        <v>МСМК</v>
      </c>
      <c r="F21" s="212" t="s">
        <v>1112</v>
      </c>
      <c r="G21" s="212"/>
      <c r="H21" s="212"/>
      <c r="I21" s="212"/>
      <c r="J21" s="213" t="s">
        <v>121</v>
      </c>
    </row>
    <row r="22" spans="1:10" ht="17.25" customHeight="1" x14ac:dyDescent="0.2">
      <c r="A22" s="212" t="s">
        <v>64</v>
      </c>
      <c r="B22" s="95" t="str">
        <f>VLOOKUP($F22,УЧАСТНИКИ!$A$2:$L$1105,3,FALSE)</f>
        <v>Хворостухин Павел</v>
      </c>
      <c r="C22" s="96" t="str">
        <f>VLOOKUP($F22,УЧАСТНИКИ!$A$2:$L$1105,4,FALSE)</f>
        <v>18.06.1986</v>
      </c>
      <c r="D22" s="97" t="str">
        <f>VLOOKUP($F22,УЧАСТНИКИ!$A$2:$L$1105,5,FALSE)</f>
        <v>Санкт-Петербург Москва</v>
      </c>
      <c r="E22" s="214" t="str">
        <f>VLOOKUP($F22,УЧАСТНИКИ!$A$2:$L$1105,8,FALSE)</f>
        <v>МС</v>
      </c>
      <c r="F22" s="212" t="s">
        <v>1206</v>
      </c>
      <c r="G22" s="212"/>
      <c r="H22" s="212"/>
      <c r="I22" s="212"/>
      <c r="J22" s="213"/>
    </row>
    <row r="23" spans="1:10" ht="17.25" customHeight="1" x14ac:dyDescent="0.2">
      <c r="A23" s="212" t="s">
        <v>63</v>
      </c>
      <c r="B23" s="95" t="str">
        <f>VLOOKUP($F23,УЧАСТНИКИ!$A$2:$L$1105,3,FALSE)</f>
        <v>Бутранов Алексей</v>
      </c>
      <c r="C23" s="96" t="str">
        <f>VLOOKUP($F23,УЧАСТНИКИ!$A$2:$L$1105,4,FALSE)</f>
        <v>18.08.1991</v>
      </c>
      <c r="D23" s="97" t="str">
        <f>VLOOKUP($F23,УЧАСТНИКИ!$A$2:$L$1105,5,FALSE)</f>
        <v xml:space="preserve">Московская область </v>
      </c>
      <c r="E23" s="214" t="str">
        <f>VLOOKUP($F23,УЧАСТНИКИ!$A$2:$L$1105,8,FALSE)</f>
        <v>МС</v>
      </c>
      <c r="F23" s="212" t="s">
        <v>110</v>
      </c>
      <c r="G23" s="212"/>
      <c r="H23" s="212"/>
      <c r="I23" s="212"/>
      <c r="J23" s="213" t="s">
        <v>121</v>
      </c>
    </row>
    <row r="24" spans="1:10" ht="27.75" customHeight="1" x14ac:dyDescent="0.2">
      <c r="A24" s="212" t="s">
        <v>62</v>
      </c>
      <c r="B24" s="95" t="str">
        <f>VLOOKUP($F24,УЧАСТНИКИ!$A$2:$L$1105,3,FALSE)</f>
        <v>Шаров Егор</v>
      </c>
      <c r="C24" s="96" t="str">
        <f>VLOOKUP($F24,УЧАСТНИКИ!$A$2:$L$1105,4,FALSE)</f>
        <v>16.12.1988</v>
      </c>
      <c r="D24" s="97" t="str">
        <f>VLOOKUP($F24,УЧАСТНИКИ!$A$2:$L$1105,5,FALSE)</f>
        <v>Свердловская область Алтайский край</v>
      </c>
      <c r="E24" s="214" t="str">
        <f>VLOOKUP($F24,УЧАСТНИКИ!$A$2:$L$1105,8,FALSE)</f>
        <v>ЗМС</v>
      </c>
      <c r="F24" s="212" t="s">
        <v>1173</v>
      </c>
      <c r="G24" s="212"/>
      <c r="H24" s="212"/>
      <c r="I24" s="212"/>
      <c r="J24" s="213"/>
    </row>
    <row r="25" spans="1:10" hidden="1" x14ac:dyDescent="0.2">
      <c r="A25" s="212" t="s">
        <v>69</v>
      </c>
      <c r="B25" s="95" t="e">
        <f>VLOOKUP($F25,УЧАСТНИКИ!$A$2:$L$1105,3,FALSE)</f>
        <v>#N/A</v>
      </c>
      <c r="C25" s="96" t="e">
        <f>VLOOKUP($F25,УЧАСТНИКИ!$A$2:$L$1105,4,FALSE)</f>
        <v>#N/A</v>
      </c>
      <c r="D25" s="97" t="e">
        <f>VLOOKUP($F25,УЧАСТНИКИ!$A$2:$L$1105,5,FALSE)</f>
        <v>#N/A</v>
      </c>
      <c r="E25" s="214" t="e">
        <f>VLOOKUP($F25,УЧАСТНИКИ!$A$2:$L$1105,8,FALSE)</f>
        <v>#N/A</v>
      </c>
      <c r="F25" s="212"/>
      <c r="G25" s="212"/>
      <c r="H25" s="212"/>
      <c r="I25" s="212"/>
      <c r="J25" s="213"/>
    </row>
    <row r="26" spans="1:10" hidden="1" x14ac:dyDescent="0.2">
      <c r="A26" s="221"/>
      <c r="B26" s="222" t="s">
        <v>42</v>
      </c>
      <c r="C26" s="239"/>
      <c r="D26" s="223"/>
      <c r="E26" s="223"/>
      <c r="F26" s="223"/>
      <c r="G26" s="223"/>
      <c r="H26" s="223"/>
      <c r="I26" s="223"/>
      <c r="J26" s="224"/>
    </row>
    <row r="27" spans="1:10" hidden="1" x14ac:dyDescent="0.2">
      <c r="A27" s="212" t="s">
        <v>34</v>
      </c>
      <c r="B27" s="95" t="e">
        <f>VLOOKUP($F27,УЧАСТНИКИ!$A$2:$L$1105,3,FALSE)</f>
        <v>#N/A</v>
      </c>
      <c r="C27" s="96" t="e">
        <f>VLOOKUP($F27,УЧАСТНИКИ!$A$2:$L$1105,4,FALSE)</f>
        <v>#N/A</v>
      </c>
      <c r="D27" s="97" t="e">
        <f>VLOOKUP($F27,УЧАСТНИКИ!$A$2:$L$1105,5,FALSE)</f>
        <v>#N/A</v>
      </c>
      <c r="E27" s="214" t="e">
        <f>VLOOKUP($F27,УЧАСТНИКИ!$A$2:$L$1105,8,FALSE)</f>
        <v>#N/A</v>
      </c>
      <c r="F27" s="212"/>
      <c r="G27" s="212"/>
      <c r="H27" s="212"/>
      <c r="I27" s="212"/>
      <c r="J27" s="213" t="e">
        <f>VLOOKUP($F27,УЧАСТНИКИ!$A$2:$L$1105,9,FALSE)</f>
        <v>#N/A</v>
      </c>
    </row>
    <row r="28" spans="1:10" hidden="1" x14ac:dyDescent="0.2">
      <c r="A28" s="212" t="s">
        <v>35</v>
      </c>
      <c r="B28" s="95" t="e">
        <f>VLOOKUP($F28,УЧАСТНИКИ!$A$2:$L$1105,3,FALSE)</f>
        <v>#N/A</v>
      </c>
      <c r="C28" s="96" t="e">
        <f>VLOOKUP($F28,УЧАСТНИКИ!$A$2:$L$1105,4,FALSE)</f>
        <v>#N/A</v>
      </c>
      <c r="D28" s="97" t="e">
        <f>VLOOKUP($F28,УЧАСТНИКИ!$A$2:$L$1105,5,FALSE)</f>
        <v>#N/A</v>
      </c>
      <c r="E28" s="214" t="e">
        <f>VLOOKUP($F28,УЧАСТНИКИ!$A$2:$L$1105,8,FALSE)</f>
        <v>#N/A</v>
      </c>
      <c r="F28" s="212"/>
      <c r="G28" s="212"/>
      <c r="H28" s="212"/>
      <c r="I28" s="212"/>
      <c r="J28" s="213" t="e">
        <f>VLOOKUP($F28,УЧАСТНИКИ!$A$2:$L$1105,9,FALSE)</f>
        <v>#N/A</v>
      </c>
    </row>
    <row r="29" spans="1:10" hidden="1" x14ac:dyDescent="0.2">
      <c r="A29" s="212" t="s">
        <v>36</v>
      </c>
      <c r="B29" s="95" t="e">
        <f>VLOOKUP($F29,УЧАСТНИКИ!$A$2:$L$1105,3,FALSE)</f>
        <v>#N/A</v>
      </c>
      <c r="C29" s="96" t="e">
        <f>VLOOKUP($F29,УЧАСТНИКИ!$A$2:$L$1105,4,FALSE)</f>
        <v>#N/A</v>
      </c>
      <c r="D29" s="97" t="e">
        <f>VLOOKUP($F29,УЧАСТНИКИ!$A$2:$L$1105,5,FALSE)</f>
        <v>#N/A</v>
      </c>
      <c r="E29" s="214" t="e">
        <f>VLOOKUP($F29,УЧАСТНИКИ!$A$2:$L$1105,8,FALSE)</f>
        <v>#N/A</v>
      </c>
      <c r="F29" s="212"/>
      <c r="G29" s="212"/>
      <c r="H29" s="212"/>
      <c r="I29" s="212"/>
      <c r="J29" s="213" t="e">
        <f>VLOOKUP($F29,УЧАСТНИКИ!$A$2:$L$1105,9,FALSE)</f>
        <v>#N/A</v>
      </c>
    </row>
    <row r="30" spans="1:10" hidden="1" x14ac:dyDescent="0.2">
      <c r="A30" s="212" t="s">
        <v>37</v>
      </c>
      <c r="B30" s="95" t="e">
        <f>VLOOKUP($F30,УЧАСТНИКИ!$A$2:$L$1105,3,FALSE)</f>
        <v>#N/A</v>
      </c>
      <c r="C30" s="96" t="e">
        <f>VLOOKUP($F30,УЧАСТНИКИ!$A$2:$L$1105,4,FALSE)</f>
        <v>#N/A</v>
      </c>
      <c r="D30" s="97" t="e">
        <f>VLOOKUP($F30,УЧАСТНИКИ!$A$2:$L$1105,5,FALSE)</f>
        <v>#N/A</v>
      </c>
      <c r="E30" s="214" t="e">
        <f>VLOOKUP($F30,УЧАСТНИКИ!$A$2:$L$1105,8,FALSE)</f>
        <v>#N/A</v>
      </c>
      <c r="F30" s="212"/>
      <c r="G30" s="212"/>
      <c r="H30" s="212"/>
      <c r="I30" s="212"/>
      <c r="J30" s="213" t="e">
        <f>VLOOKUP($F30,УЧАСТНИКИ!$A$2:$L$1105,9,FALSE)</f>
        <v>#N/A</v>
      </c>
    </row>
    <row r="31" spans="1:10" hidden="1" x14ac:dyDescent="0.2">
      <c r="A31" s="212" t="s">
        <v>38</v>
      </c>
      <c r="B31" s="95" t="e">
        <f>VLOOKUP($F31,УЧАСТНИКИ!$A$2:$L$1105,3,FALSE)</f>
        <v>#N/A</v>
      </c>
      <c r="C31" s="96" t="e">
        <f>VLOOKUP($F31,УЧАСТНИКИ!$A$2:$L$1105,4,FALSE)</f>
        <v>#N/A</v>
      </c>
      <c r="D31" s="97" t="e">
        <f>VLOOKUP($F31,УЧАСТНИКИ!$A$2:$L$1105,5,FALSE)</f>
        <v>#N/A</v>
      </c>
      <c r="E31" s="214" t="e">
        <f>VLOOKUP($F31,УЧАСТНИКИ!$A$2:$L$1105,8,FALSE)</f>
        <v>#N/A</v>
      </c>
      <c r="F31" s="212"/>
      <c r="G31" s="212"/>
      <c r="H31" s="212"/>
      <c r="I31" s="212"/>
      <c r="J31" s="213" t="e">
        <f>VLOOKUP($F31,УЧАСТНИКИ!$A$2:$L$1105,9,FALSE)</f>
        <v>#N/A</v>
      </c>
    </row>
    <row r="32" spans="1:10" hidden="1" x14ac:dyDescent="0.2">
      <c r="A32" s="212" t="s">
        <v>39</v>
      </c>
      <c r="B32" s="95" t="e">
        <f>VLOOKUP($F32,УЧАСТНИКИ!$A$2:$L$1105,3,FALSE)</f>
        <v>#N/A</v>
      </c>
      <c r="C32" s="96" t="e">
        <f>VLOOKUP($F32,УЧАСТНИКИ!$A$2:$L$1105,4,FALSE)</f>
        <v>#N/A</v>
      </c>
      <c r="D32" s="97" t="e">
        <f>VLOOKUP($F32,УЧАСТНИКИ!$A$2:$L$1105,5,FALSE)</f>
        <v>#N/A</v>
      </c>
      <c r="E32" s="214" t="e">
        <f>VLOOKUP($F32,УЧАСТНИКИ!$A$2:$L$1105,8,FALSE)</f>
        <v>#N/A</v>
      </c>
      <c r="F32" s="212"/>
      <c r="G32" s="212"/>
      <c r="H32" s="212"/>
      <c r="I32" s="212"/>
      <c r="J32" s="213" t="e">
        <f>VLOOKUP($F32,УЧАСТНИКИ!$A$2:$L$1105,9,FALSE)</f>
        <v>#N/A</v>
      </c>
    </row>
    <row r="33" spans="1:12" hidden="1" x14ac:dyDescent="0.2">
      <c r="A33" s="212" t="s">
        <v>40</v>
      </c>
      <c r="B33" s="95" t="e">
        <f>VLOOKUP($F33,УЧАСТНИКИ!$A$2:$L$1105,3,FALSE)</f>
        <v>#N/A</v>
      </c>
      <c r="C33" s="96" t="e">
        <f>VLOOKUP($F33,УЧАСТНИКИ!$A$2:$L$1105,4,FALSE)</f>
        <v>#N/A</v>
      </c>
      <c r="D33" s="97" t="e">
        <f>VLOOKUP($F33,УЧАСТНИКИ!$A$2:$L$1105,5,FALSE)</f>
        <v>#N/A</v>
      </c>
      <c r="E33" s="214" t="e">
        <f>VLOOKUP($F33,УЧАСТНИКИ!$A$2:$L$1105,8,FALSE)</f>
        <v>#N/A</v>
      </c>
      <c r="F33" s="212"/>
      <c r="G33" s="212"/>
      <c r="H33" s="212"/>
      <c r="I33" s="212"/>
      <c r="J33" s="213" t="e">
        <f>VLOOKUP($F33,УЧАСТНИКИ!$A$2:$L$1105,9,FALSE)</f>
        <v>#N/A</v>
      </c>
    </row>
    <row r="34" spans="1:12" hidden="1" x14ac:dyDescent="0.2">
      <c r="A34" s="212" t="s">
        <v>61</v>
      </c>
      <c r="B34" s="95" t="e">
        <f>VLOOKUP($F34,УЧАСТНИКИ!$A$2:$L$1105,3,FALSE)</f>
        <v>#N/A</v>
      </c>
      <c r="C34" s="96" t="e">
        <f>VLOOKUP($F34,УЧАСТНИКИ!$A$2:$L$1105,4,FALSE)</f>
        <v>#N/A</v>
      </c>
      <c r="D34" s="97" t="e">
        <f>VLOOKUP($F34,УЧАСТНИКИ!$A$2:$L$1105,5,FALSE)</f>
        <v>#N/A</v>
      </c>
      <c r="E34" s="214" t="e">
        <f>VLOOKUP($F34,УЧАСТНИКИ!$A$2:$L$1105,8,FALSE)</f>
        <v>#N/A</v>
      </c>
      <c r="F34" s="212"/>
      <c r="G34" s="212"/>
      <c r="H34" s="212"/>
      <c r="I34" s="212"/>
      <c r="J34" s="213" t="e">
        <f>VLOOKUP($F34,УЧАСТНИКИ!$A$2:$L$1105,9,FALSE)</f>
        <v>#N/A</v>
      </c>
    </row>
    <row r="35" spans="1:12" hidden="1" x14ac:dyDescent="0.2">
      <c r="A35" s="212" t="s">
        <v>68</v>
      </c>
      <c r="B35" s="95" t="e">
        <f>VLOOKUP($F35,УЧАСТНИКИ!$A$2:$L$1105,3,FALSE)</f>
        <v>#N/A</v>
      </c>
      <c r="C35" s="96" t="e">
        <f>VLOOKUP($F35,УЧАСТНИКИ!$A$2:$L$1105,4,FALSE)</f>
        <v>#N/A</v>
      </c>
      <c r="D35" s="97" t="e">
        <f>VLOOKUP($F35,УЧАСТНИКИ!$A$2:$L$1105,5,FALSE)</f>
        <v>#N/A</v>
      </c>
      <c r="E35" s="214" t="e">
        <f>VLOOKUP($F35,УЧАСТНИКИ!$A$2:$L$1105,8,FALSE)</f>
        <v>#N/A</v>
      </c>
      <c r="F35" s="212"/>
      <c r="G35" s="212"/>
      <c r="H35" s="212"/>
      <c r="I35" s="212"/>
      <c r="J35" s="213" t="e">
        <f>VLOOKUP($F35,УЧАСТНИКИ!$A$2:$L$1105,9,FALSE)</f>
        <v>#N/A</v>
      </c>
      <c r="K35" s="23"/>
    </row>
    <row r="36" spans="1:12" hidden="1" x14ac:dyDescent="0.2">
      <c r="A36" s="212" t="s">
        <v>67</v>
      </c>
      <c r="B36" s="95" t="e">
        <f>VLOOKUP($F36,УЧАСТНИКИ!$A$2:$L$1105,3,FALSE)</f>
        <v>#N/A</v>
      </c>
      <c r="C36" s="96" t="e">
        <f>VLOOKUP($F36,УЧАСТНИКИ!$A$2:$L$1105,4,FALSE)</f>
        <v>#N/A</v>
      </c>
      <c r="D36" s="97" t="e">
        <f>VLOOKUP($F36,УЧАСТНИКИ!$A$2:$L$1105,5,FALSE)</f>
        <v>#N/A</v>
      </c>
      <c r="E36" s="214" t="e">
        <f>VLOOKUP($F36,УЧАСТНИКИ!$A$2:$L$1105,8,FALSE)</f>
        <v>#N/A</v>
      </c>
      <c r="F36" s="212"/>
      <c r="G36" s="212"/>
      <c r="H36" s="212"/>
      <c r="I36" s="212"/>
      <c r="J36" s="213" t="e">
        <f>VLOOKUP($F36,УЧАСТНИКИ!$A$2:$L$1105,9,FALSE)</f>
        <v>#N/A</v>
      </c>
      <c r="K36" s="23"/>
    </row>
    <row r="37" spans="1:12" hidden="1" x14ac:dyDescent="0.2">
      <c r="A37" s="212" t="s">
        <v>66</v>
      </c>
      <c r="B37" s="95" t="e">
        <f>VLOOKUP($F37,УЧАСТНИКИ!$A$2:$L$1105,3,FALSE)</f>
        <v>#N/A</v>
      </c>
      <c r="C37" s="96" t="e">
        <f>VLOOKUP($F37,УЧАСТНИКИ!$A$2:$L$1105,4,FALSE)</f>
        <v>#N/A</v>
      </c>
      <c r="D37" s="97" t="e">
        <f>VLOOKUP($F37,УЧАСТНИКИ!$A$2:$L$1105,5,FALSE)</f>
        <v>#N/A</v>
      </c>
      <c r="E37" s="214" t="e">
        <f>VLOOKUP($F37,УЧАСТНИКИ!$A$2:$L$1105,8,FALSE)</f>
        <v>#N/A</v>
      </c>
      <c r="F37" s="212"/>
      <c r="G37" s="212"/>
      <c r="H37" s="212"/>
      <c r="I37" s="212"/>
      <c r="J37" s="213" t="e">
        <f>VLOOKUP($F37,УЧАСТНИКИ!$A$2:$L$1105,9,FALSE)</f>
        <v>#N/A</v>
      </c>
      <c r="K37" s="23"/>
    </row>
    <row r="38" spans="1:12" hidden="1" x14ac:dyDescent="0.2">
      <c r="A38" s="212" t="s">
        <v>65</v>
      </c>
      <c r="B38" s="95" t="e">
        <f>VLOOKUP($F38,УЧАСТНИКИ!$A$2:$L$1105,3,FALSE)</f>
        <v>#N/A</v>
      </c>
      <c r="C38" s="96" t="e">
        <f>VLOOKUP($F38,УЧАСТНИКИ!$A$2:$L$1105,4,FALSE)</f>
        <v>#N/A</v>
      </c>
      <c r="D38" s="97" t="e">
        <f>VLOOKUP($F38,УЧАСТНИКИ!$A$2:$L$1105,5,FALSE)</f>
        <v>#N/A</v>
      </c>
      <c r="E38" s="214" t="e">
        <f>VLOOKUP($F38,УЧАСТНИКИ!$A$2:$L$1105,8,FALSE)</f>
        <v>#N/A</v>
      </c>
      <c r="F38" s="212"/>
      <c r="G38" s="212"/>
      <c r="H38" s="212"/>
      <c r="I38" s="212"/>
      <c r="J38" s="213" t="e">
        <f>VLOOKUP($F38,УЧАСТНИКИ!$A$2:$L$1105,9,FALSE)</f>
        <v>#N/A</v>
      </c>
      <c r="K38" s="23"/>
    </row>
    <row r="39" spans="1:12" hidden="1" x14ac:dyDescent="0.2">
      <c r="A39" s="212" t="s">
        <v>64</v>
      </c>
      <c r="B39" s="95" t="e">
        <f>VLOOKUP($F39,УЧАСТНИКИ!$A$2:$L$1105,3,FALSE)</f>
        <v>#N/A</v>
      </c>
      <c r="C39" s="96" t="e">
        <f>VLOOKUP($F39,УЧАСТНИКИ!$A$2:$L$1105,4,FALSE)</f>
        <v>#N/A</v>
      </c>
      <c r="D39" s="97" t="e">
        <f>VLOOKUP($F39,УЧАСТНИКИ!$A$2:$L$1105,5,FALSE)</f>
        <v>#N/A</v>
      </c>
      <c r="E39" s="214" t="e">
        <f>VLOOKUP($F39,УЧАСТНИКИ!$A$2:$L$1105,8,FALSE)</f>
        <v>#N/A</v>
      </c>
      <c r="F39" s="212"/>
      <c r="G39" s="212"/>
      <c r="H39" s="212"/>
      <c r="I39" s="212"/>
      <c r="J39" s="213" t="e">
        <f>VLOOKUP($F39,УЧАСТНИКИ!$A$2:$L$1105,9,FALSE)</f>
        <v>#N/A</v>
      </c>
      <c r="K39" s="23"/>
    </row>
    <row r="40" spans="1:12" hidden="1" x14ac:dyDescent="0.2">
      <c r="A40" s="212" t="s">
        <v>63</v>
      </c>
      <c r="B40" s="95" t="e">
        <f>VLOOKUP($F40,УЧАСТНИКИ!$A$2:$L$1105,3,FALSE)</f>
        <v>#N/A</v>
      </c>
      <c r="C40" s="96" t="e">
        <f>VLOOKUP($F40,УЧАСТНИКИ!$A$2:$L$1105,4,FALSE)</f>
        <v>#N/A</v>
      </c>
      <c r="D40" s="97" t="e">
        <f>VLOOKUP($F40,УЧАСТНИКИ!$A$2:$L$1105,5,FALSE)</f>
        <v>#N/A</v>
      </c>
      <c r="E40" s="214" t="e">
        <f>VLOOKUP($F40,УЧАСТНИКИ!$A$2:$L$1105,8,FALSE)</f>
        <v>#N/A</v>
      </c>
      <c r="F40" s="212"/>
      <c r="G40" s="212"/>
      <c r="H40" s="212"/>
      <c r="I40" s="212"/>
      <c r="J40" s="213" t="e">
        <f>VLOOKUP($F40,УЧАСТНИКИ!$A$2:$L$1105,9,FALSE)</f>
        <v>#N/A</v>
      </c>
      <c r="K40" s="23"/>
    </row>
    <row r="41" spans="1:12" hidden="1" x14ac:dyDescent="0.2">
      <c r="A41" s="212" t="s">
        <v>62</v>
      </c>
      <c r="B41" s="95" t="e">
        <f>VLOOKUP($F41,УЧАСТНИКИ!$A$2:$L$1105,3,FALSE)</f>
        <v>#N/A</v>
      </c>
      <c r="C41" s="96" t="e">
        <f>VLOOKUP($F41,УЧАСТНИКИ!$A$2:$L$1105,4,FALSE)</f>
        <v>#N/A</v>
      </c>
      <c r="D41" s="97" t="e">
        <f>VLOOKUP($F41,УЧАСТНИКИ!$A$2:$L$1105,5,FALSE)</f>
        <v>#N/A</v>
      </c>
      <c r="E41" s="214" t="e">
        <f>VLOOKUP($F41,УЧАСТНИКИ!$A$2:$L$1105,8,FALSE)</f>
        <v>#N/A</v>
      </c>
      <c r="F41" s="212"/>
      <c r="G41" s="212"/>
      <c r="H41" s="212"/>
      <c r="I41" s="212"/>
      <c r="J41" s="213" t="e">
        <f>VLOOKUP($F41,УЧАСТНИКИ!$A$2:$L$1105,9,FALSE)</f>
        <v>#N/A</v>
      </c>
      <c r="K41" s="23"/>
    </row>
    <row r="42" spans="1:12" hidden="1" x14ac:dyDescent="0.2">
      <c r="A42" s="212" t="s">
        <v>69</v>
      </c>
      <c r="B42" s="95" t="e">
        <f>VLOOKUP($F42,УЧАСТНИКИ!$A$2:$L$1105,3,FALSE)</f>
        <v>#N/A</v>
      </c>
      <c r="C42" s="96" t="e">
        <f>VLOOKUP($F42,УЧАСТНИКИ!$A$2:$L$1105,4,FALSE)</f>
        <v>#N/A</v>
      </c>
      <c r="D42" s="97" t="e">
        <f>VLOOKUP($F42,УЧАСТНИКИ!$A$2:$L$1105,5,FALSE)</f>
        <v>#N/A</v>
      </c>
      <c r="E42" s="214" t="e">
        <f>VLOOKUP($F42,УЧАСТНИКИ!$A$2:$L$1105,8,FALSE)</f>
        <v>#N/A</v>
      </c>
      <c r="F42" s="212"/>
      <c r="G42" s="212"/>
      <c r="H42" s="212"/>
      <c r="I42" s="212"/>
      <c r="J42" s="213" t="e">
        <f>VLOOKUP($F42,УЧАСТНИКИ!$A$2:$L$1105,9,FALSE)</f>
        <v>#N/A</v>
      </c>
      <c r="K42" s="23"/>
    </row>
    <row r="43" spans="1:12" ht="15.75" customHeight="1" x14ac:dyDescent="0.2">
      <c r="A43" s="29"/>
      <c r="B43" s="85"/>
      <c r="C43" s="86"/>
      <c r="D43" s="118"/>
      <c r="E43" s="118"/>
      <c r="F43" s="29"/>
      <c r="G43" s="29"/>
      <c r="H43" s="29"/>
      <c r="I43" s="29"/>
      <c r="J43" s="29"/>
      <c r="K43" s="86"/>
      <c r="L43" s="23"/>
    </row>
    <row r="44" spans="1:12" x14ac:dyDescent="0.2">
      <c r="L44" s="23"/>
    </row>
    <row r="45" spans="1:12" ht="15.75" x14ac:dyDescent="0.25">
      <c r="A45" s="248" t="s">
        <v>55</v>
      </c>
      <c r="B45" s="87"/>
      <c r="D45" s="205" t="s">
        <v>178</v>
      </c>
      <c r="E45" s="248"/>
      <c r="G45" s="29"/>
      <c r="I45" s="119"/>
      <c r="K45" s="23"/>
      <c r="L45" s="23"/>
    </row>
    <row r="46" spans="1:12" ht="15.75" x14ac:dyDescent="0.25">
      <c r="A46" s="248" t="s">
        <v>51</v>
      </c>
      <c r="D46" s="205" t="s">
        <v>1267</v>
      </c>
      <c r="L46" s="23"/>
    </row>
    <row r="47" spans="1:12" ht="15.75" x14ac:dyDescent="0.25">
      <c r="A47" s="282" t="s">
        <v>52</v>
      </c>
      <c r="B47" s="282"/>
      <c r="D47" s="205" t="s">
        <v>1268</v>
      </c>
      <c r="L47" s="23"/>
    </row>
    <row r="48" spans="1:12" ht="15.75" x14ac:dyDescent="0.25">
      <c r="A48" s="282"/>
      <c r="B48" s="282"/>
      <c r="L48" s="23"/>
    </row>
    <row r="49" spans="1:12" ht="15.75" x14ac:dyDescent="0.25">
      <c r="B49" s="119"/>
      <c r="L49" s="23"/>
    </row>
    <row r="50" spans="1:12" ht="15.75" x14ac:dyDescent="0.25">
      <c r="B50" s="119"/>
      <c r="L50" s="23"/>
    </row>
    <row r="51" spans="1:12" x14ac:dyDescent="0.2">
      <c r="L51" s="23"/>
    </row>
    <row r="52" spans="1:12" ht="15.75" x14ac:dyDescent="0.25">
      <c r="B52" s="119"/>
      <c r="L52" s="23"/>
    </row>
    <row r="53" spans="1:12" ht="15.75" customHeight="1" x14ac:dyDescent="0.25">
      <c r="B53" s="119"/>
      <c r="L53" s="23"/>
    </row>
    <row r="54" spans="1:12" ht="15.75" customHeight="1" x14ac:dyDescent="0.2">
      <c r="L54" s="23"/>
    </row>
    <row r="55" spans="1:12" ht="15.75" customHeight="1" x14ac:dyDescent="0.2">
      <c r="L55" s="23"/>
    </row>
    <row r="56" spans="1:12" ht="15.75" customHeight="1" x14ac:dyDescent="0.2">
      <c r="L56" s="23"/>
    </row>
    <row r="57" spans="1:12" ht="15.75" customHeight="1" x14ac:dyDescent="0.2">
      <c r="L57" s="23"/>
    </row>
    <row r="58" spans="1:12" ht="15.75" customHeight="1" x14ac:dyDescent="0.2">
      <c r="L58" s="23"/>
    </row>
    <row r="59" spans="1:12" ht="15.75" customHeight="1" x14ac:dyDescent="0.2">
      <c r="L59" s="23"/>
    </row>
    <row r="60" spans="1:12" ht="15.75" customHeight="1" x14ac:dyDescent="0.2">
      <c r="L60" s="23"/>
    </row>
    <row r="61" spans="1:12" ht="15.75" customHeight="1" x14ac:dyDescent="0.2">
      <c r="L61" s="23"/>
    </row>
    <row r="62" spans="1:12" ht="15.75" customHeight="1" x14ac:dyDescent="0.2">
      <c r="L62" s="23"/>
    </row>
    <row r="63" spans="1:12" ht="15.75" customHeight="1" x14ac:dyDescent="0.2">
      <c r="A63" s="23"/>
      <c r="B63" s="88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.75" customHeight="1" x14ac:dyDescent="0.2">
      <c r="A64" s="29"/>
      <c r="B64" s="120"/>
      <c r="C64" s="121"/>
      <c r="D64" s="122"/>
      <c r="E64" s="122"/>
      <c r="F64" s="29"/>
      <c r="G64" s="29"/>
      <c r="H64" s="29"/>
      <c r="I64" s="29"/>
      <c r="J64" s="29"/>
      <c r="K64" s="121"/>
      <c r="L64" s="23"/>
    </row>
    <row r="65" spans="1:11" ht="15.75" customHeight="1" x14ac:dyDescent="0.2">
      <c r="A65" s="29"/>
      <c r="B65" s="28"/>
      <c r="C65" s="121"/>
      <c r="D65" s="122"/>
      <c r="E65" s="122"/>
      <c r="F65" s="29"/>
      <c r="G65" s="29"/>
      <c r="H65" s="29"/>
      <c r="I65" s="29"/>
      <c r="J65" s="29"/>
      <c r="K65" s="121"/>
    </row>
    <row r="66" spans="1:11" ht="15.75" customHeight="1" x14ac:dyDescent="0.2">
      <c r="A66" s="29"/>
      <c r="B66" s="123"/>
      <c r="C66" s="121"/>
      <c r="D66" s="122"/>
      <c r="E66" s="122"/>
      <c r="F66" s="29"/>
      <c r="G66" s="29"/>
      <c r="H66" s="29"/>
      <c r="I66" s="29"/>
      <c r="J66" s="29"/>
      <c r="K66" s="121"/>
    </row>
    <row r="67" spans="1:11" ht="15.75" customHeight="1" x14ac:dyDescent="0.2">
      <c r="A67" s="29"/>
      <c r="B67" s="123"/>
      <c r="C67" s="121"/>
      <c r="D67" s="122"/>
      <c r="E67" s="122"/>
      <c r="F67" s="29"/>
      <c r="G67" s="29"/>
      <c r="H67" s="29"/>
      <c r="I67" s="29"/>
      <c r="J67" s="29"/>
      <c r="K67" s="121"/>
    </row>
    <row r="68" spans="1:11" ht="15.75" customHeight="1" x14ac:dyDescent="0.2">
      <c r="A68" s="29"/>
      <c r="B68" s="123"/>
      <c r="C68" s="121"/>
      <c r="D68" s="122"/>
      <c r="E68" s="122"/>
      <c r="F68" s="29"/>
      <c r="G68" s="29"/>
      <c r="H68" s="29"/>
      <c r="I68" s="29"/>
      <c r="J68" s="29"/>
      <c r="K68" s="121"/>
    </row>
    <row r="69" spans="1:11" ht="15.75" customHeight="1" x14ac:dyDescent="0.2">
      <c r="A69" s="29"/>
      <c r="B69" s="123"/>
      <c r="C69" s="121"/>
      <c r="D69" s="122"/>
      <c r="E69" s="122"/>
      <c r="F69" s="29"/>
      <c r="G69" s="29"/>
      <c r="H69" s="29"/>
      <c r="I69" s="29"/>
      <c r="J69" s="29"/>
      <c r="K69" s="121"/>
    </row>
    <row r="70" spans="1:11" ht="15.75" customHeight="1" x14ac:dyDescent="0.2">
      <c r="A70" s="29"/>
      <c r="B70" s="123"/>
      <c r="C70" s="121"/>
      <c r="D70" s="122"/>
      <c r="E70" s="122"/>
      <c r="F70" s="29"/>
      <c r="G70" s="29"/>
      <c r="H70" s="29"/>
      <c r="I70" s="29"/>
      <c r="J70" s="29"/>
      <c r="K70" s="121"/>
    </row>
    <row r="71" spans="1:11" ht="15.75" customHeight="1" x14ac:dyDescent="0.2">
      <c r="A71" s="29"/>
      <c r="B71" s="123"/>
      <c r="C71" s="121"/>
      <c r="D71" s="122"/>
      <c r="E71" s="122"/>
      <c r="F71" s="29"/>
      <c r="G71" s="29"/>
      <c r="H71" s="29"/>
      <c r="I71" s="29"/>
      <c r="J71" s="29"/>
      <c r="K71" s="121"/>
    </row>
    <row r="72" spans="1:11" ht="15.75" customHeight="1" x14ac:dyDescent="0.2">
      <c r="A72" s="23"/>
      <c r="B72" s="88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.75" customHeight="1" x14ac:dyDescent="0.2">
      <c r="A73" s="29"/>
      <c r="B73" s="120"/>
      <c r="C73" s="121"/>
      <c r="D73" s="122"/>
      <c r="E73" s="122"/>
      <c r="F73" s="29"/>
      <c r="G73" s="29"/>
      <c r="H73" s="29"/>
      <c r="I73" s="29"/>
      <c r="J73" s="29"/>
      <c r="K73" s="121"/>
    </row>
    <row r="74" spans="1:11" ht="15.75" customHeight="1" x14ac:dyDescent="0.2">
      <c r="A74" s="29"/>
      <c r="B74" s="120"/>
      <c r="C74" s="121"/>
      <c r="D74" s="122"/>
      <c r="E74" s="122"/>
      <c r="F74" s="29"/>
      <c r="G74" s="29"/>
      <c r="H74" s="29"/>
      <c r="I74" s="29"/>
      <c r="J74" s="29"/>
      <c r="K74" s="121"/>
    </row>
    <row r="75" spans="1:11" ht="15.75" customHeight="1" x14ac:dyDescent="0.2">
      <c r="A75" s="29"/>
      <c r="B75" s="120"/>
      <c r="C75" s="121"/>
      <c r="D75" s="122"/>
      <c r="E75" s="122"/>
      <c r="F75" s="29"/>
      <c r="G75" s="29"/>
      <c r="H75" s="29"/>
      <c r="I75" s="29"/>
      <c r="J75" s="29"/>
      <c r="K75" s="121"/>
    </row>
    <row r="76" spans="1:11" ht="15.75" customHeight="1" x14ac:dyDescent="0.2">
      <c r="A76" s="29"/>
      <c r="B76" s="120"/>
      <c r="C76" s="121"/>
      <c r="D76" s="122"/>
      <c r="E76" s="122"/>
      <c r="F76" s="29"/>
      <c r="G76" s="29"/>
      <c r="H76" s="29"/>
      <c r="I76" s="29"/>
      <c r="J76" s="29"/>
      <c r="K76" s="121"/>
    </row>
    <row r="77" spans="1:11" ht="15.75" customHeight="1" x14ac:dyDescent="0.2">
      <c r="A77" s="29"/>
      <c r="B77" s="120"/>
      <c r="C77" s="121"/>
      <c r="D77" s="122"/>
      <c r="E77" s="122"/>
      <c r="F77" s="29"/>
      <c r="G77" s="29"/>
      <c r="H77" s="29"/>
      <c r="I77" s="29"/>
      <c r="J77" s="29"/>
      <c r="K77" s="121"/>
    </row>
    <row r="78" spans="1:11" ht="15.75" customHeight="1" x14ac:dyDescent="0.2">
      <c r="A78" s="29"/>
      <c r="B78" s="120"/>
      <c r="C78" s="121"/>
      <c r="D78" s="122"/>
      <c r="E78" s="122"/>
      <c r="F78" s="29"/>
      <c r="G78" s="29"/>
      <c r="H78" s="29"/>
      <c r="I78" s="29"/>
      <c r="J78" s="29"/>
      <c r="K78" s="121"/>
    </row>
    <row r="79" spans="1:11" ht="15.75" customHeight="1" x14ac:dyDescent="0.2">
      <c r="A79" s="29"/>
      <c r="B79" s="120"/>
      <c r="C79" s="121"/>
      <c r="D79" s="122"/>
      <c r="E79" s="122"/>
      <c r="F79" s="29"/>
      <c r="G79" s="29"/>
      <c r="H79" s="29"/>
      <c r="I79" s="29"/>
      <c r="J79" s="29"/>
      <c r="K79" s="121"/>
    </row>
    <row r="80" spans="1:11" ht="15.75" customHeight="1" x14ac:dyDescent="0.2">
      <c r="A80" s="29"/>
      <c r="B80" s="120"/>
      <c r="C80" s="121"/>
      <c r="D80" s="122"/>
      <c r="E80" s="122"/>
      <c r="F80" s="29"/>
      <c r="G80" s="29"/>
      <c r="H80" s="29"/>
      <c r="I80" s="29"/>
      <c r="J80" s="29"/>
      <c r="K80" s="121"/>
    </row>
    <row r="81" spans="1:1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</sheetData>
  <mergeCells count="6">
    <mergeCell ref="A1:J1"/>
    <mergeCell ref="A48:B48"/>
    <mergeCell ref="A2:K2"/>
    <mergeCell ref="A3:J3"/>
    <mergeCell ref="E4:J4"/>
    <mergeCell ref="A47:B47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25</vt:i4>
      </vt:variant>
    </vt:vector>
  </HeadingPairs>
  <TitlesOfParts>
    <vt:vector size="57" baseType="lpstr">
      <vt:lpstr>1</vt:lpstr>
      <vt:lpstr>УЧАСТНИКИ</vt:lpstr>
      <vt:lpstr>100</vt:lpstr>
      <vt:lpstr>100ф</vt:lpstr>
      <vt:lpstr>200</vt:lpstr>
      <vt:lpstr>200ф</vt:lpstr>
      <vt:lpstr>400</vt:lpstr>
      <vt:lpstr>800</vt:lpstr>
      <vt:lpstr>1500</vt:lpstr>
      <vt:lpstr>5000</vt:lpstr>
      <vt:lpstr>4х100</vt:lpstr>
      <vt:lpstr>4х400</vt:lpstr>
      <vt:lpstr>110</vt:lpstr>
      <vt:lpstr>110ф</vt:lpstr>
      <vt:lpstr>400СБ</vt:lpstr>
      <vt:lpstr>3000СП</vt:lpstr>
      <vt:lpstr>высота</vt:lpstr>
      <vt:lpstr>шест</vt:lpstr>
      <vt:lpstr>длина</vt:lpstr>
      <vt:lpstr>тройной</vt:lpstr>
      <vt:lpstr>диск</vt:lpstr>
      <vt:lpstr>молот</vt:lpstr>
      <vt:lpstr>копье</vt:lpstr>
      <vt:lpstr>ядро</vt:lpstr>
      <vt:lpstr>И100</vt:lpstr>
      <vt:lpstr>И400</vt:lpstr>
      <vt:lpstr>И5000</vt:lpstr>
      <vt:lpstr>И110</vt:lpstr>
      <vt:lpstr>И3000сп</vt:lpstr>
      <vt:lpstr>И длина</vt:lpstr>
      <vt:lpstr>И диск</vt:lpstr>
      <vt:lpstr>И копье</vt:lpstr>
      <vt:lpstr>d_1</vt:lpstr>
      <vt:lpstr>d_2</vt:lpstr>
      <vt:lpstr>d_3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Tit_1</vt:lpstr>
      <vt:lpstr>'100'!Область_печати</vt:lpstr>
      <vt:lpstr>высота!Область_печати</vt:lpstr>
      <vt:lpstr>диск!Область_печати</vt:lpstr>
      <vt:lpstr>длина!Область_печати</vt:lpstr>
      <vt:lpstr>копье!Область_печати</vt:lpstr>
      <vt:lpstr>молот!Область_печати</vt:lpstr>
      <vt:lpstr>тройной!Область_печати</vt:lpstr>
      <vt:lpstr>шест!Область_печати</vt:lpstr>
      <vt:lpstr>ядро!Область_печати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АЛЕКСАНДР</cp:lastModifiedBy>
  <cp:lastPrinted>2019-09-04T17:37:29Z</cp:lastPrinted>
  <dcterms:created xsi:type="dcterms:W3CDTF">2004-05-24T08:29:48Z</dcterms:created>
  <dcterms:modified xsi:type="dcterms:W3CDTF">2019-09-04T17:42:22Z</dcterms:modified>
</cp:coreProperties>
</file>